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Downloads\ASISTENCIA PRIMERO\COSMIATRIA\"/>
    </mc:Choice>
  </mc:AlternateContent>
  <xr:revisionPtr revIDLastSave="0" documentId="13_ncr:1_{A523D1E6-C7D1-46FB-8BF1-DC4DA88D73FF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Asistencias!$A$1:$CA$16</definedName>
    <definedName name="_xlnm.Print_Area" localSheetId="1">'Notas Detalladas'!$A$1:$X$29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3" l="1"/>
  <c r="K32" i="3"/>
  <c r="N32" i="3"/>
  <c r="K33" i="3"/>
  <c r="N33" i="3"/>
  <c r="C33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L11" i="1"/>
  <c r="BL12" i="1"/>
  <c r="BL13" i="1"/>
  <c r="BL14" i="1"/>
  <c r="BL15" i="1"/>
  <c r="BL16" i="1"/>
  <c r="BI11" i="1"/>
  <c r="BI12" i="1"/>
  <c r="BI13" i="1"/>
  <c r="BI14" i="1"/>
  <c r="BI15" i="1"/>
  <c r="BI16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AZ11" i="1"/>
  <c r="AZ12" i="1"/>
  <c r="AZ13" i="1"/>
  <c r="AZ14" i="1"/>
  <c r="AZ15" i="1"/>
  <c r="AZ16" i="1"/>
  <c r="BO10" i="1"/>
  <c r="BC10" i="1"/>
  <c r="BF10" i="1" s="1"/>
  <c r="AZ10" i="1"/>
  <c r="BI10" i="1"/>
  <c r="X11" i="2"/>
  <c r="K15" i="3" s="1"/>
  <c r="L15" i="3" s="1"/>
  <c r="X12" i="2"/>
  <c r="K16" i="3" s="1"/>
  <c r="X13" i="2"/>
  <c r="K17" i="3" s="1"/>
  <c r="X14" i="2"/>
  <c r="K18" i="3" s="1"/>
  <c r="X15" i="2"/>
  <c r="K19" i="3" s="1"/>
  <c r="L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X23" i="2"/>
  <c r="K27" i="3" s="1"/>
  <c r="L27" i="3" s="1"/>
  <c r="X24" i="2"/>
  <c r="K28" i="3" s="1"/>
  <c r="X25" i="2"/>
  <c r="K29" i="3" s="1"/>
  <c r="X26" i="2"/>
  <c r="K30" i="3" s="1"/>
  <c r="X27" i="2"/>
  <c r="K31" i="3" s="1"/>
  <c r="L31" i="3" s="1"/>
  <c r="X28" i="2"/>
  <c r="X29" i="2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L20" i="3" s="1"/>
  <c r="M17" i="2"/>
  <c r="J21" i="3" s="1"/>
  <c r="L21" i="3" s="1"/>
  <c r="M18" i="2"/>
  <c r="J22" i="3" s="1"/>
  <c r="L22" i="3" s="1"/>
  <c r="M19" i="2"/>
  <c r="J23" i="3" s="1"/>
  <c r="M20" i="2"/>
  <c r="J24" i="3" s="1"/>
  <c r="L24" i="3" s="1"/>
  <c r="M21" i="2"/>
  <c r="J25" i="3" s="1"/>
  <c r="M22" i="2"/>
  <c r="J26" i="3" s="1"/>
  <c r="M23" i="2"/>
  <c r="J27" i="3" s="1"/>
  <c r="M24" i="2"/>
  <c r="J28" i="3" s="1"/>
  <c r="M25" i="2"/>
  <c r="J29" i="3" s="1"/>
  <c r="M26" i="2"/>
  <c r="J30" i="3" s="1"/>
  <c r="M27" i="2"/>
  <c r="J31" i="3" s="1"/>
  <c r="M28" i="2"/>
  <c r="M29" i="2"/>
  <c r="J33" i="3" s="1"/>
  <c r="L33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14" i="3"/>
  <c r="C7" i="2"/>
  <c r="C6" i="2"/>
  <c r="C5" i="2"/>
  <c r="C4" i="2"/>
  <c r="C3" i="2"/>
  <c r="AA7" i="1"/>
  <c r="AA6" i="1"/>
  <c r="AA5" i="1"/>
  <c r="AA3" i="1"/>
  <c r="AA4" i="1"/>
  <c r="L18" i="3" l="1"/>
  <c r="L29" i="3"/>
  <c r="L28" i="3"/>
  <c r="L16" i="3"/>
  <c r="O16" i="3" s="1"/>
  <c r="Q16" i="3" s="1"/>
  <c r="L23" i="3"/>
  <c r="L26" i="3"/>
  <c r="O26" i="3" s="1"/>
  <c r="Q26" i="3" s="1"/>
  <c r="L32" i="3"/>
  <c r="O32" i="3" s="1"/>
  <c r="Q32" i="3" s="1"/>
  <c r="L30" i="3"/>
  <c r="L17" i="3"/>
  <c r="L25" i="3"/>
  <c r="O33" i="3"/>
  <c r="Q33" i="3" s="1"/>
  <c r="O31" i="3"/>
  <c r="Q31" i="3" s="1"/>
  <c r="O27" i="3"/>
  <c r="Q27" i="3" s="1"/>
  <c r="O23" i="3"/>
  <c r="Q23" i="3" s="1"/>
  <c r="O19" i="3"/>
  <c r="Q19" i="3" s="1"/>
  <c r="O29" i="3"/>
  <c r="Q29" i="3" s="1"/>
  <c r="O25" i="3"/>
  <c r="Q25" i="3" s="1"/>
  <c r="O21" i="3"/>
  <c r="Q21" i="3" s="1"/>
  <c r="O17" i="3"/>
  <c r="Q17" i="3" s="1"/>
  <c r="O24" i="3"/>
  <c r="Q24" i="3" s="1"/>
  <c r="O20" i="3"/>
  <c r="Q20" i="3" s="1"/>
  <c r="O30" i="3"/>
  <c r="Q30" i="3" s="1"/>
  <c r="O22" i="3"/>
  <c r="Q22" i="3" s="1"/>
  <c r="O18" i="3"/>
  <c r="Q18" i="3" s="1"/>
  <c r="O28" i="3"/>
  <c r="Q28" i="3" s="1"/>
  <c r="O15" i="3"/>
  <c r="Q15" i="3" s="1"/>
  <c r="BR13" i="1"/>
  <c r="BR14" i="1"/>
  <c r="BY14" i="1" s="1"/>
  <c r="BR16" i="1"/>
  <c r="BY16" i="1" s="1"/>
  <c r="BR15" i="1"/>
  <c r="BY15" i="1" s="1"/>
  <c r="BR11" i="1"/>
  <c r="BY11" i="1" s="1"/>
  <c r="BR12" i="1"/>
  <c r="BY12" i="1" s="1"/>
  <c r="BR10" i="1"/>
  <c r="BU14" i="1" l="1"/>
  <c r="BV14" i="1" s="1"/>
  <c r="BU15" i="1"/>
  <c r="BV15" i="1" s="1"/>
  <c r="BU16" i="1"/>
  <c r="BV16" i="1" s="1"/>
  <c r="BU11" i="1"/>
  <c r="BV11" i="1" s="1"/>
  <c r="BY13" i="1"/>
  <c r="BU13" i="1"/>
  <c r="BV13" i="1" s="1"/>
  <c r="BU12" i="1"/>
  <c r="BV12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<sst xmlns="http://schemas.openxmlformats.org/spreadsheetml/2006/main" count="124" uniqueCount="82">
  <si>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</si>
  <si>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</si>
  <si>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</si>
  <si>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</si>
  <si>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</si>
  <si>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</si>
  <si>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</si>
  <si>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</si>
  <si>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</si>
  <si>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</si>
  <si>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</si>
  <si>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</si>
  <si>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</si>
  <si>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</si>
  <si>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</si>
  <si>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</si>
  <si>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</si>
  <si>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</si>
  <si>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</si>
  <si>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</si>
  <si>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</si>
  <si>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</si>
  <si>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</si>
  <si>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</si>
  <si>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</si>
  <si>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</si>
  <si>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</si>
  <si>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</si>
  <si>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</si>
  <si>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</si>
  <si>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</si>
  <si>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</si>
  <si>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</si>
  <si>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</si>
  <si>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</si>
  <si>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</si>
  <si>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</si>
  <si>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</si>
  <si>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</si>
  <si>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</si>
  <si>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</si>
  <si>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</si>
  <si>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</si>
  <si>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</si>
  <si>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</si>
  <si>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</si>
  <si>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</si>
  <si>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</si>
  <si>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</si>
  <si>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</si>
  <si>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</si>
  <si>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</si>
  <si>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</si>
  <si>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</si>
  <si>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</si>
  <si>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</si>
  <si>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</si>
  <si>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</si>
  <si>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</si>
  <si>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</si>
  <si>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</si>
  <si>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</si>
  <si>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</si>
  <si>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</si>
  <si>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</si>
  <si>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</si>
  <si>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</si>
  <si>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</si>
  <si>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</si>
  <si>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</si>
  <si>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</si>
  <si>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</si>
  <si>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</si>
  <si>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Amaya Navarrete Monica Jacqueline</t>
  </si>
  <si>
    <t>Coque Guadalupe Selena Nicole</t>
  </si>
  <si>
    <t>Galvez Medina Diana Estefania</t>
  </si>
  <si>
    <t>Jumbo Caiza Magali Jackeline</t>
  </si>
  <si>
    <t>Quilca Fernandez Oliva Marlene</t>
  </si>
  <si>
    <t>Rodriguez  Rodriguez Monica Magali</t>
  </si>
  <si>
    <t>Silva Barragan Domenica Carolina</t>
  </si>
  <si>
    <t>SÁBADOS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</si>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</sst>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16"/>
  <sheetViews>
    <sheetView view="pageBreakPreview" zoomScale="40" zoomScaleNormal="100" zoomScaleSheetLayoutView="40" workbookViewId="0">
      <selection activeCell="C16" sqref="C16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87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9"/>
      <c r="Y1" s="87" t="s">
        <v>2</v>
      </c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9"/>
      <c r="AZ1" s="87" t="s">
        <v>2</v>
      </c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9"/>
    </row>
    <row r="2" spans="1:79" ht="20.25" customHeight="1" x14ac:dyDescent="0.3">
      <c r="A2" s="90" t="s">
        <v>30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2"/>
      <c r="Y2" s="90" t="s">
        <v>30</v>
      </c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2"/>
      <c r="AZ2" s="90" t="s">
        <v>65</v>
      </c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2"/>
    </row>
    <row r="3" spans="1:79" ht="24" customHeight="1" x14ac:dyDescent="0.3">
      <c r="A3" s="93" t="s">
        <v>23</v>
      </c>
      <c r="B3" s="94"/>
      <c r="C3" s="95" t="s">
        <v>72</v>
      </c>
      <c r="D3" s="95"/>
      <c r="E3" s="95"/>
      <c r="F3" s="95"/>
      <c r="G3" s="95"/>
      <c r="H3" s="13"/>
      <c r="I3" s="77" t="s">
        <v>44</v>
      </c>
      <c r="J3" s="77"/>
      <c r="K3" s="77"/>
      <c r="L3" s="77"/>
      <c r="M3" s="77"/>
      <c r="N3" s="77"/>
      <c r="O3" s="77"/>
      <c r="P3" s="77"/>
      <c r="Q3" s="77"/>
      <c r="R3" s="77"/>
      <c r="S3" s="77"/>
      <c r="T3" s="13"/>
      <c r="U3" s="13"/>
      <c r="V3" s="13"/>
      <c r="W3" s="13"/>
      <c r="X3" s="14"/>
      <c r="Y3" s="84" t="s">
        <v>23</v>
      </c>
      <c r="Z3" s="85"/>
      <c r="AA3" s="96" t="str">
        <f>C3</f>
        <v>COSMIATRIA</v>
      </c>
      <c r="AB3" s="96"/>
      <c r="AC3" s="96"/>
      <c r="AD3" s="96"/>
      <c r="AE3" s="96"/>
      <c r="AF3" s="22"/>
      <c r="AG3" s="13"/>
      <c r="AH3" s="77" t="s">
        <v>44</v>
      </c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13"/>
      <c r="AT3" s="13"/>
      <c r="AU3" s="13"/>
      <c r="AV3" s="13"/>
      <c r="AW3" s="13"/>
      <c r="AX3" s="13"/>
      <c r="AY3" s="14"/>
      <c r="AZ3" s="84" t="s">
        <v>23</v>
      </c>
      <c r="BA3" s="85"/>
      <c r="BB3" s="96" t="str">
        <f>C3</f>
        <v>COSMIATRIA</v>
      </c>
      <c r="BC3" s="96"/>
      <c r="BD3" s="96"/>
      <c r="BE3" s="96"/>
      <c r="BF3" s="96"/>
      <c r="BG3" s="22"/>
      <c r="BH3" s="13"/>
      <c r="BI3" s="77" t="s">
        <v>44</v>
      </c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93" t="s">
        <v>24</v>
      </c>
      <c r="B4" s="94"/>
      <c r="C4" s="86" t="s">
        <v>66</v>
      </c>
      <c r="D4" s="86"/>
      <c r="E4" s="86"/>
      <c r="F4" s="86"/>
      <c r="G4" s="86"/>
      <c r="H4" s="13"/>
      <c r="I4" s="78" t="s">
        <v>49</v>
      </c>
      <c r="J4" s="78"/>
      <c r="K4" s="78"/>
      <c r="L4" s="18" t="s">
        <v>43</v>
      </c>
      <c r="M4" s="97"/>
      <c r="N4" s="98"/>
      <c r="O4" s="98"/>
      <c r="P4" s="98"/>
      <c r="Q4" s="98"/>
      <c r="R4" s="98"/>
      <c r="S4" s="99"/>
      <c r="T4" s="13"/>
      <c r="U4" s="13"/>
      <c r="V4" s="13"/>
      <c r="W4" s="13"/>
      <c r="X4" s="14"/>
      <c r="Y4" s="84" t="s">
        <v>24</v>
      </c>
      <c r="Z4" s="85"/>
      <c r="AA4" s="86" t="str">
        <f>C4</f>
        <v>-</v>
      </c>
      <c r="AB4" s="86"/>
      <c r="AC4" s="86"/>
      <c r="AD4" s="86"/>
      <c r="AE4" s="86"/>
      <c r="AF4" s="22"/>
      <c r="AG4" s="13"/>
      <c r="AH4" s="78" t="s">
        <v>49</v>
      </c>
      <c r="AI4" s="78"/>
      <c r="AJ4" s="78"/>
      <c r="AK4" s="18" t="s">
        <v>43</v>
      </c>
      <c r="AL4" s="97"/>
      <c r="AM4" s="98"/>
      <c r="AN4" s="98"/>
      <c r="AO4" s="98"/>
      <c r="AP4" s="98"/>
      <c r="AQ4" s="98"/>
      <c r="AR4" s="99"/>
      <c r="AS4" s="13"/>
      <c r="AT4" s="13"/>
      <c r="AU4" s="13"/>
      <c r="AV4" s="13"/>
      <c r="AW4" s="13"/>
      <c r="AX4" s="13"/>
      <c r="AY4" s="14"/>
      <c r="AZ4" s="84" t="s">
        <v>24</v>
      </c>
      <c r="BA4" s="85"/>
      <c r="BB4" s="86" t="str">
        <f>C4</f>
        <v>-</v>
      </c>
      <c r="BC4" s="86"/>
      <c r="BD4" s="86"/>
      <c r="BE4" s="86"/>
      <c r="BF4" s="86"/>
      <c r="BG4" s="22"/>
      <c r="BH4" s="13"/>
      <c r="BI4" s="78" t="s">
        <v>49</v>
      </c>
      <c r="BJ4" s="78"/>
      <c r="BK4" s="78"/>
      <c r="BL4" s="18" t="s">
        <v>43</v>
      </c>
      <c r="BM4" s="97"/>
      <c r="BN4" s="98"/>
      <c r="BO4" s="98"/>
      <c r="BP4" s="98"/>
      <c r="BQ4" s="98"/>
      <c r="BR4" s="98"/>
      <c r="BS4" s="99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93" t="s">
        <v>25</v>
      </c>
      <c r="B5" s="94"/>
      <c r="C5" s="86" t="s">
        <v>66</v>
      </c>
      <c r="D5" s="86"/>
      <c r="E5" s="86"/>
      <c r="F5" s="86"/>
      <c r="G5" s="86"/>
      <c r="H5" s="13"/>
      <c r="I5" s="79" t="s">
        <v>51</v>
      </c>
      <c r="J5" s="79"/>
      <c r="K5" s="79"/>
      <c r="L5" s="19" t="s">
        <v>50</v>
      </c>
      <c r="M5" s="100"/>
      <c r="N5" s="101"/>
      <c r="O5" s="101"/>
      <c r="P5" s="101"/>
      <c r="Q5" s="101"/>
      <c r="R5" s="101"/>
      <c r="S5" s="102"/>
      <c r="T5" s="13"/>
      <c r="U5" s="13"/>
      <c r="V5" s="13"/>
      <c r="W5" s="13"/>
      <c r="X5" s="14"/>
      <c r="Y5" s="84" t="s">
        <v>25</v>
      </c>
      <c r="Z5" s="85"/>
      <c r="AA5" s="86" t="str">
        <f>C5</f>
        <v>-</v>
      </c>
      <c r="AB5" s="86"/>
      <c r="AC5" s="86"/>
      <c r="AD5" s="86"/>
      <c r="AE5" s="86"/>
      <c r="AF5" s="22"/>
      <c r="AG5" s="13"/>
      <c r="AH5" s="79" t="s">
        <v>51</v>
      </c>
      <c r="AI5" s="79"/>
      <c r="AJ5" s="79"/>
      <c r="AK5" s="19" t="s">
        <v>50</v>
      </c>
      <c r="AL5" s="100"/>
      <c r="AM5" s="101"/>
      <c r="AN5" s="101"/>
      <c r="AO5" s="101"/>
      <c r="AP5" s="101"/>
      <c r="AQ5" s="101"/>
      <c r="AR5" s="102"/>
      <c r="AS5" s="13"/>
      <c r="AT5" s="13"/>
      <c r="AU5" s="13"/>
      <c r="AV5" s="13"/>
      <c r="AW5" s="13"/>
      <c r="AX5" s="13"/>
      <c r="AY5" s="14"/>
      <c r="AZ5" s="84" t="s">
        <v>25</v>
      </c>
      <c r="BA5" s="85"/>
      <c r="BB5" s="86" t="str">
        <f>C5</f>
        <v>-</v>
      </c>
      <c r="BC5" s="86"/>
      <c r="BD5" s="86"/>
      <c r="BE5" s="86"/>
      <c r="BF5" s="86"/>
      <c r="BG5" s="22"/>
      <c r="BH5" s="13"/>
      <c r="BI5" s="79" t="s">
        <v>51</v>
      </c>
      <c r="BJ5" s="79"/>
      <c r="BK5" s="79"/>
      <c r="BL5" s="19" t="s">
        <v>50</v>
      </c>
      <c r="BM5" s="100"/>
      <c r="BN5" s="101"/>
      <c r="BO5" s="101"/>
      <c r="BP5" s="101"/>
      <c r="BQ5" s="101"/>
      <c r="BR5" s="101"/>
      <c r="BS5" s="102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93" t="s">
        <v>26</v>
      </c>
      <c r="B6" s="94"/>
      <c r="C6" s="86" t="s">
        <v>80</v>
      </c>
      <c r="D6" s="86"/>
      <c r="E6" s="86"/>
      <c r="F6" s="86"/>
      <c r="G6" s="86"/>
      <c r="H6" s="13"/>
      <c r="I6" s="80" t="s">
        <v>45</v>
      </c>
      <c r="J6" s="80"/>
      <c r="K6" s="80"/>
      <c r="L6" s="20" t="s">
        <v>46</v>
      </c>
      <c r="M6" s="100"/>
      <c r="N6" s="101"/>
      <c r="O6" s="101"/>
      <c r="P6" s="101"/>
      <c r="Q6" s="101"/>
      <c r="R6" s="101"/>
      <c r="S6" s="102"/>
      <c r="T6" s="13"/>
      <c r="U6" s="13"/>
      <c r="V6" s="13"/>
      <c r="W6" s="13"/>
      <c r="X6" s="14"/>
      <c r="Y6" s="84" t="s">
        <v>26</v>
      </c>
      <c r="Z6" s="85"/>
      <c r="AA6" s="86" t="str">
        <f>C6</f>
        <v>SÁBADOS</v>
      </c>
      <c r="AB6" s="86"/>
      <c r="AC6" s="86"/>
      <c r="AD6" s="86"/>
      <c r="AE6" s="86"/>
      <c r="AF6" s="22"/>
      <c r="AG6" s="13"/>
      <c r="AH6" s="80" t="s">
        <v>45</v>
      </c>
      <c r="AI6" s="80"/>
      <c r="AJ6" s="80"/>
      <c r="AK6" s="20" t="s">
        <v>46</v>
      </c>
      <c r="AL6" s="100"/>
      <c r="AM6" s="101"/>
      <c r="AN6" s="101"/>
      <c r="AO6" s="101"/>
      <c r="AP6" s="101"/>
      <c r="AQ6" s="101"/>
      <c r="AR6" s="102"/>
      <c r="AS6" s="13"/>
      <c r="AT6" s="13"/>
      <c r="AU6" s="13"/>
      <c r="AV6" s="13"/>
      <c r="AW6" s="13"/>
      <c r="AX6" s="13"/>
      <c r="AY6" s="14"/>
      <c r="AZ6" s="84" t="s">
        <v>26</v>
      </c>
      <c r="BA6" s="85"/>
      <c r="BB6" s="86" t="str">
        <f>C6</f>
        <v>SÁBADOS</v>
      </c>
      <c r="BC6" s="86"/>
      <c r="BD6" s="86"/>
      <c r="BE6" s="86"/>
      <c r="BF6" s="86"/>
      <c r="BG6" s="22"/>
      <c r="BH6" s="13"/>
      <c r="BI6" s="80" t="s">
        <v>45</v>
      </c>
      <c r="BJ6" s="80"/>
      <c r="BK6" s="80"/>
      <c r="BL6" s="20" t="s">
        <v>46</v>
      </c>
      <c r="BM6" s="100"/>
      <c r="BN6" s="101"/>
      <c r="BO6" s="101"/>
      <c r="BP6" s="101"/>
      <c r="BQ6" s="101"/>
      <c r="BR6" s="101"/>
      <c r="BS6" s="102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93" t="s">
        <v>27</v>
      </c>
      <c r="B7" s="94"/>
      <c r="C7" s="86" t="s">
        <v>81</v>
      </c>
      <c r="D7" s="86"/>
      <c r="E7" s="86"/>
      <c r="F7" s="86"/>
      <c r="G7" s="86"/>
      <c r="H7" s="15"/>
      <c r="I7" s="70" t="s">
        <v>47</v>
      </c>
      <c r="J7" s="70"/>
      <c r="K7" s="70"/>
      <c r="L7" s="21" t="s">
        <v>48</v>
      </c>
      <c r="M7" s="103"/>
      <c r="N7" s="104"/>
      <c r="O7" s="104"/>
      <c r="P7" s="104"/>
      <c r="Q7" s="104"/>
      <c r="R7" s="104"/>
      <c r="S7" s="105"/>
      <c r="T7" s="15"/>
      <c r="U7" s="15"/>
      <c r="V7" s="15"/>
      <c r="W7" s="15"/>
      <c r="X7" s="16"/>
      <c r="Y7" s="81" t="s">
        <v>27</v>
      </c>
      <c r="Z7" s="82"/>
      <c r="AA7" s="83" t="str">
        <f>C7</f>
        <v>C</v>
      </c>
      <c r="AB7" s="83"/>
      <c r="AC7" s="83"/>
      <c r="AD7" s="83"/>
      <c r="AE7" s="83"/>
      <c r="AF7" s="23"/>
      <c r="AG7" s="24"/>
      <c r="AH7" s="70" t="s">
        <v>47</v>
      </c>
      <c r="AI7" s="70"/>
      <c r="AJ7" s="70"/>
      <c r="AK7" s="21" t="s">
        <v>48</v>
      </c>
      <c r="AL7" s="103"/>
      <c r="AM7" s="104"/>
      <c r="AN7" s="104"/>
      <c r="AO7" s="104"/>
      <c r="AP7" s="104"/>
      <c r="AQ7" s="104"/>
      <c r="AR7" s="105"/>
      <c r="AS7" s="24"/>
      <c r="AT7" s="24"/>
      <c r="AU7" s="24"/>
      <c r="AV7" s="24"/>
      <c r="AW7" s="24"/>
      <c r="AX7" s="24"/>
      <c r="AY7" s="25"/>
      <c r="AZ7" s="81" t="s">
        <v>27</v>
      </c>
      <c r="BA7" s="82"/>
      <c r="BB7" s="83" t="str">
        <f>C7</f>
        <v>C</v>
      </c>
      <c r="BC7" s="83"/>
      <c r="BD7" s="83"/>
      <c r="BE7" s="83"/>
      <c r="BF7" s="83"/>
      <c r="BG7" s="23"/>
      <c r="BH7" s="24"/>
      <c r="BI7" s="70" t="s">
        <v>47</v>
      </c>
      <c r="BJ7" s="70"/>
      <c r="BK7" s="70"/>
      <c r="BL7" s="21" t="s">
        <v>48</v>
      </c>
      <c r="BM7" s="103"/>
      <c r="BN7" s="104"/>
      <c r="BO7" s="104"/>
      <c r="BP7" s="104"/>
      <c r="BQ7" s="104"/>
      <c r="BR7" s="101"/>
      <c r="BS7" s="102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112" t="s">
        <v>64</v>
      </c>
      <c r="BS8" s="112"/>
      <c r="BT8" s="112"/>
      <c r="BU8" s="112"/>
      <c r="BV8" s="112"/>
      <c r="BW8" s="112"/>
      <c r="BX8" s="112"/>
      <c r="BY8" s="112"/>
      <c r="BZ8" s="112"/>
      <c r="CA8" s="112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106" t="s">
        <v>59</v>
      </c>
      <c r="BA9" s="107"/>
      <c r="BB9" s="108"/>
      <c r="BC9" s="109" t="s">
        <v>61</v>
      </c>
      <c r="BD9" s="110"/>
      <c r="BE9" s="111"/>
      <c r="BF9" s="71" t="s">
        <v>58</v>
      </c>
      <c r="BG9" s="72"/>
      <c r="BH9" s="73"/>
      <c r="BI9" s="74" t="s">
        <v>63</v>
      </c>
      <c r="BJ9" s="75"/>
      <c r="BK9" s="76"/>
      <c r="BL9" s="55" t="s">
        <v>54</v>
      </c>
      <c r="BM9" s="56"/>
      <c r="BN9" s="57"/>
      <c r="BO9" s="58" t="s">
        <v>57</v>
      </c>
      <c r="BP9" s="59"/>
      <c r="BQ9" s="60"/>
      <c r="BR9" s="67" t="s">
        <v>62</v>
      </c>
      <c r="BS9" s="68"/>
      <c r="BT9" s="69"/>
      <c r="BU9" s="45" t="s">
        <v>60</v>
      </c>
      <c r="BV9" s="58" t="s">
        <v>55</v>
      </c>
      <c r="BW9" s="59"/>
      <c r="BX9" s="60"/>
      <c r="BY9" s="67" t="s">
        <v>56</v>
      </c>
      <c r="BZ9" s="68"/>
      <c r="CA9" s="69"/>
    </row>
    <row r="10" spans="1:79" ht="23.1" customHeight="1" x14ac:dyDescent="0.35">
      <c r="A10" s="32">
        <v>1</v>
      </c>
      <c r="B10" s="46" t="s">
        <v>73</v>
      </c>
      <c r="C10" s="48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61">
        <f>COUNTIF(C10:AY10,"A")</f>
        <v>0</v>
      </c>
      <c r="BA10" s="62"/>
      <c r="BB10" s="63"/>
      <c r="BC10" s="61">
        <f>COUNTIF(C10:AY10,"T")</f>
        <v>0</v>
      </c>
      <c r="BD10" s="62"/>
      <c r="BE10" s="63"/>
      <c r="BF10" s="61">
        <f>ROUNDDOWN(BC10/3,0)</f>
        <v>0</v>
      </c>
      <c r="BG10" s="62"/>
      <c r="BH10" s="63"/>
      <c r="BI10" s="61">
        <f>COUNTIF(C10:AY10,"FJ")</f>
        <v>0</v>
      </c>
      <c r="BJ10" s="62"/>
      <c r="BK10" s="63"/>
      <c r="BL10" s="61">
        <f>COUNTIF(C10:AY10,"F")</f>
        <v>0</v>
      </c>
      <c r="BM10" s="62"/>
      <c r="BN10" s="63"/>
      <c r="BO10" s="61">
        <f>COUNTIF(C10:AY10,"*")</f>
        <v>0</v>
      </c>
      <c r="BP10" s="62"/>
      <c r="BQ10" s="63"/>
      <c r="BR10" s="61">
        <f>BL10+BF10</f>
        <v>0</v>
      </c>
      <c r="BS10" s="62"/>
      <c r="BT10" s="63"/>
      <c r="BU10" s="2">
        <f>BO10-BR10</f>
        <v>0</v>
      </c>
      <c r="BV10" s="64" t="e">
        <f>(100*BU10)/BO10</f>
        <v>#DIV/0!</v>
      </c>
      <c r="BW10" s="65"/>
      <c r="BX10" s="66"/>
      <c r="BY10" s="64" t="e">
        <f>(100*BR10)/BO10</f>
        <v>#DIV/0!</v>
      </c>
      <c r="BZ10" s="65"/>
      <c r="CA10" s="66"/>
    </row>
    <row r="11" spans="1:79" ht="23.1" customHeight="1" x14ac:dyDescent="0.35">
      <c r="A11" s="33">
        <v>2</v>
      </c>
      <c r="B11" s="47" t="s">
        <v>74</v>
      </c>
      <c r="C11" s="48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61">
        <f t="shared" ref="AZ11:AZ16" si="0">COUNTIF(C11:AY11,"A")</f>
        <v>0</v>
      </c>
      <c r="BA11" s="62"/>
      <c r="BB11" s="63"/>
      <c r="BC11" s="61">
        <f t="shared" ref="BC11:BC16" si="1">COUNTIF(C11:AY11,"T")</f>
        <v>0</v>
      </c>
      <c r="BD11" s="62"/>
      <c r="BE11" s="63"/>
      <c r="BF11" s="61">
        <f t="shared" ref="BF11:BF16" si="2">ROUNDDOWN(BC11/3,0)</f>
        <v>0</v>
      </c>
      <c r="BG11" s="62"/>
      <c r="BH11" s="63"/>
      <c r="BI11" s="61">
        <f t="shared" ref="BI11:BI16" si="3">COUNTIF(C11:AY11,"FJ")</f>
        <v>0</v>
      </c>
      <c r="BJ11" s="62"/>
      <c r="BK11" s="63"/>
      <c r="BL11" s="61">
        <f t="shared" ref="BL11:BL16" si="4">COUNTIF(C11:AY11,"f")</f>
        <v>0</v>
      </c>
      <c r="BM11" s="62"/>
      <c r="BN11" s="63"/>
      <c r="BO11" s="61">
        <f t="shared" ref="BO11:BO16" si="5">COUNTIF(C11:AY11,"*")</f>
        <v>0</v>
      </c>
      <c r="BP11" s="62"/>
      <c r="BQ11" s="63"/>
      <c r="BR11" s="61">
        <f t="shared" ref="BR11:BR16" si="6">BL11+BF11</f>
        <v>0</v>
      </c>
      <c r="BS11" s="62"/>
      <c r="BT11" s="63"/>
      <c r="BU11" s="2">
        <f t="shared" ref="BU11:BU16" si="7">BO11-BR11</f>
        <v>0</v>
      </c>
      <c r="BV11" s="64" t="e">
        <f t="shared" ref="BV11:BV16" si="8">(100*BU11)/BO11</f>
        <v>#DIV/0!</v>
      </c>
      <c r="BW11" s="65"/>
      <c r="BX11" s="66"/>
      <c r="BY11" s="64" t="e">
        <f t="shared" ref="BY11:BY16" si="9">(100*BR11)/BO11</f>
        <v>#DIV/0!</v>
      </c>
      <c r="BZ11" s="65"/>
      <c r="CA11" s="66"/>
    </row>
    <row r="12" spans="1:79" ht="23.1" customHeight="1" x14ac:dyDescent="0.35">
      <c r="A12" s="32">
        <v>3</v>
      </c>
      <c r="B12" s="46" t="s">
        <v>75</v>
      </c>
      <c r="C12" s="48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61">
        <f t="shared" si="0"/>
        <v>0</v>
      </c>
      <c r="BA12" s="62"/>
      <c r="BB12" s="63"/>
      <c r="BC12" s="61">
        <f t="shared" si="1"/>
        <v>0</v>
      </c>
      <c r="BD12" s="62"/>
      <c r="BE12" s="63"/>
      <c r="BF12" s="61">
        <f t="shared" si="2"/>
        <v>0</v>
      </c>
      <c r="BG12" s="62"/>
      <c r="BH12" s="63"/>
      <c r="BI12" s="61">
        <f t="shared" si="3"/>
        <v>0</v>
      </c>
      <c r="BJ12" s="62"/>
      <c r="BK12" s="63"/>
      <c r="BL12" s="61">
        <f t="shared" si="4"/>
        <v>0</v>
      </c>
      <c r="BM12" s="62"/>
      <c r="BN12" s="63"/>
      <c r="BO12" s="61">
        <f t="shared" si="5"/>
        <v>0</v>
      </c>
      <c r="BP12" s="62"/>
      <c r="BQ12" s="63"/>
      <c r="BR12" s="61">
        <f t="shared" si="6"/>
        <v>0</v>
      </c>
      <c r="BS12" s="62"/>
      <c r="BT12" s="63"/>
      <c r="BU12" s="2">
        <f t="shared" si="7"/>
        <v>0</v>
      </c>
      <c r="BV12" s="64" t="e">
        <f t="shared" si="8"/>
        <v>#DIV/0!</v>
      </c>
      <c r="BW12" s="65"/>
      <c r="BX12" s="66"/>
      <c r="BY12" s="64" t="e">
        <f t="shared" si="9"/>
        <v>#DIV/0!</v>
      </c>
      <c r="BZ12" s="65"/>
      <c r="CA12" s="66"/>
    </row>
    <row r="13" spans="1:79" ht="23.1" customHeight="1" x14ac:dyDescent="0.35">
      <c r="A13" s="33">
        <v>4</v>
      </c>
      <c r="B13" s="47" t="s">
        <v>76</v>
      </c>
      <c r="C13" s="48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61">
        <f t="shared" si="0"/>
        <v>0</v>
      </c>
      <c r="BA13" s="62"/>
      <c r="BB13" s="63"/>
      <c r="BC13" s="61">
        <f t="shared" si="1"/>
        <v>0</v>
      </c>
      <c r="BD13" s="62"/>
      <c r="BE13" s="63"/>
      <c r="BF13" s="61">
        <f t="shared" si="2"/>
        <v>0</v>
      </c>
      <c r="BG13" s="62"/>
      <c r="BH13" s="63"/>
      <c r="BI13" s="61">
        <f t="shared" si="3"/>
        <v>0</v>
      </c>
      <c r="BJ13" s="62"/>
      <c r="BK13" s="63"/>
      <c r="BL13" s="61">
        <f t="shared" si="4"/>
        <v>0</v>
      </c>
      <c r="BM13" s="62"/>
      <c r="BN13" s="63"/>
      <c r="BO13" s="61">
        <f t="shared" si="5"/>
        <v>0</v>
      </c>
      <c r="BP13" s="62"/>
      <c r="BQ13" s="63"/>
      <c r="BR13" s="61">
        <f t="shared" si="6"/>
        <v>0</v>
      </c>
      <c r="BS13" s="62"/>
      <c r="BT13" s="63"/>
      <c r="BU13" s="2">
        <f t="shared" si="7"/>
        <v>0</v>
      </c>
      <c r="BV13" s="64" t="e">
        <f t="shared" si="8"/>
        <v>#DIV/0!</v>
      </c>
      <c r="BW13" s="65"/>
      <c r="BX13" s="66"/>
      <c r="BY13" s="64" t="e">
        <f t="shared" si="9"/>
        <v>#DIV/0!</v>
      </c>
      <c r="BZ13" s="65"/>
      <c r="CA13" s="66"/>
    </row>
    <row r="14" spans="1:79" ht="23.1" customHeight="1" x14ac:dyDescent="0.35">
      <c r="A14" s="32">
        <v>5</v>
      </c>
      <c r="B14" s="46" t="s">
        <v>77</v>
      </c>
      <c r="C14" s="48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61">
        <f t="shared" si="0"/>
        <v>0</v>
      </c>
      <c r="BA14" s="62"/>
      <c r="BB14" s="63"/>
      <c r="BC14" s="61">
        <f t="shared" si="1"/>
        <v>0</v>
      </c>
      <c r="BD14" s="62"/>
      <c r="BE14" s="63"/>
      <c r="BF14" s="61">
        <f t="shared" si="2"/>
        <v>0</v>
      </c>
      <c r="BG14" s="62"/>
      <c r="BH14" s="63"/>
      <c r="BI14" s="61">
        <f t="shared" si="3"/>
        <v>0</v>
      </c>
      <c r="BJ14" s="62"/>
      <c r="BK14" s="63"/>
      <c r="BL14" s="61">
        <f t="shared" si="4"/>
        <v>0</v>
      </c>
      <c r="BM14" s="62"/>
      <c r="BN14" s="63"/>
      <c r="BO14" s="61">
        <f t="shared" si="5"/>
        <v>0</v>
      </c>
      <c r="BP14" s="62"/>
      <c r="BQ14" s="63"/>
      <c r="BR14" s="61">
        <f t="shared" si="6"/>
        <v>0</v>
      </c>
      <c r="BS14" s="62"/>
      <c r="BT14" s="63"/>
      <c r="BU14" s="2">
        <f t="shared" si="7"/>
        <v>0</v>
      </c>
      <c r="BV14" s="64" t="e">
        <f t="shared" si="8"/>
        <v>#DIV/0!</v>
      </c>
      <c r="BW14" s="65"/>
      <c r="BX14" s="66"/>
      <c r="BY14" s="64" t="e">
        <f t="shared" si="9"/>
        <v>#DIV/0!</v>
      </c>
      <c r="BZ14" s="65"/>
      <c r="CA14" s="66"/>
    </row>
    <row r="15" spans="1:79" ht="23.1" customHeight="1" x14ac:dyDescent="0.35">
      <c r="A15" s="33">
        <v>6</v>
      </c>
      <c r="B15" s="47" t="s">
        <v>78</v>
      </c>
      <c r="C15" s="48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61">
        <f t="shared" si="0"/>
        <v>0</v>
      </c>
      <c r="BA15" s="62"/>
      <c r="BB15" s="63"/>
      <c r="BC15" s="61">
        <f t="shared" si="1"/>
        <v>0</v>
      </c>
      <c r="BD15" s="62"/>
      <c r="BE15" s="63"/>
      <c r="BF15" s="61">
        <f t="shared" si="2"/>
        <v>0</v>
      </c>
      <c r="BG15" s="62"/>
      <c r="BH15" s="63"/>
      <c r="BI15" s="61">
        <f t="shared" si="3"/>
        <v>0</v>
      </c>
      <c r="BJ15" s="62"/>
      <c r="BK15" s="63"/>
      <c r="BL15" s="61">
        <f t="shared" si="4"/>
        <v>0</v>
      </c>
      <c r="BM15" s="62"/>
      <c r="BN15" s="63"/>
      <c r="BO15" s="61">
        <f t="shared" si="5"/>
        <v>0</v>
      </c>
      <c r="BP15" s="62"/>
      <c r="BQ15" s="63"/>
      <c r="BR15" s="61">
        <f t="shared" si="6"/>
        <v>0</v>
      </c>
      <c r="BS15" s="62"/>
      <c r="BT15" s="63"/>
      <c r="BU15" s="2">
        <f t="shared" si="7"/>
        <v>0</v>
      </c>
      <c r="BV15" s="64" t="e">
        <f t="shared" si="8"/>
        <v>#DIV/0!</v>
      </c>
      <c r="BW15" s="65"/>
      <c r="BX15" s="66"/>
      <c r="BY15" s="64" t="e">
        <f t="shared" si="9"/>
        <v>#DIV/0!</v>
      </c>
      <c r="BZ15" s="65"/>
      <c r="CA15" s="66"/>
    </row>
    <row r="16" spans="1:79" ht="23.1" customHeight="1" x14ac:dyDescent="0.35">
      <c r="A16" s="32">
        <v>7</v>
      </c>
      <c r="B16" s="46" t="s">
        <v>79</v>
      </c>
      <c r="C16" s="48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61">
        <f t="shared" si="0"/>
        <v>0</v>
      </c>
      <c r="BA16" s="62"/>
      <c r="BB16" s="63"/>
      <c r="BC16" s="61">
        <f t="shared" si="1"/>
        <v>0</v>
      </c>
      <c r="BD16" s="62"/>
      <c r="BE16" s="63"/>
      <c r="BF16" s="61">
        <f t="shared" si="2"/>
        <v>0</v>
      </c>
      <c r="BG16" s="62"/>
      <c r="BH16" s="63"/>
      <c r="BI16" s="61">
        <f t="shared" si="3"/>
        <v>0</v>
      </c>
      <c r="BJ16" s="62"/>
      <c r="BK16" s="63"/>
      <c r="BL16" s="61">
        <f t="shared" si="4"/>
        <v>0</v>
      </c>
      <c r="BM16" s="62"/>
      <c r="BN16" s="63"/>
      <c r="BO16" s="61">
        <f t="shared" si="5"/>
        <v>0</v>
      </c>
      <c r="BP16" s="62"/>
      <c r="BQ16" s="63"/>
      <c r="BR16" s="61">
        <f t="shared" si="6"/>
        <v>0</v>
      </c>
      <c r="BS16" s="62"/>
      <c r="BT16" s="63"/>
      <c r="BU16" s="2">
        <f t="shared" si="7"/>
        <v>0</v>
      </c>
      <c r="BV16" s="64" t="e">
        <f t="shared" si="8"/>
        <v>#DIV/0!</v>
      </c>
      <c r="BW16" s="65"/>
      <c r="BX16" s="66"/>
      <c r="BY16" s="64" t="e">
        <f t="shared" si="9"/>
        <v>#DIV/0!</v>
      </c>
      <c r="BZ16" s="65"/>
      <c r="CA16" s="66"/>
    </row>
  </sheetData>
  <sortState xmlns:xlrd2="http://schemas.microsoft.com/office/spreadsheetml/2017/richdata2" ref="B10:B16">
    <sortCondition ref="B10:B16"/>
  </sortState>
  <mergeCells count="127">
    <mergeCell ref="BY12:CA12"/>
    <mergeCell ref="BY13:CA13"/>
    <mergeCell ref="BY14:CA14"/>
    <mergeCell ref="BY15:CA15"/>
    <mergeCell ref="BY16:CA16"/>
    <mergeCell ref="BV12:BX12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I5:BK5"/>
    <mergeCell ref="AZ10:BB10"/>
    <mergeCell ref="AZ11:BB11"/>
    <mergeCell ref="AZ12:BB12"/>
    <mergeCell ref="AZ13:BB13"/>
    <mergeCell ref="AZ9:BB9"/>
    <mergeCell ref="BC9:BE9"/>
    <mergeCell ref="BI6:BK6"/>
    <mergeCell ref="BR8:CA8"/>
    <mergeCell ref="BY9:CA9"/>
    <mergeCell ref="BY10:CA10"/>
    <mergeCell ref="BY11:CA11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BC14:BE14"/>
    <mergeCell ref="BC15:BE15"/>
    <mergeCell ref="BF14:BH14"/>
    <mergeCell ref="BF15:BH15"/>
    <mergeCell ref="BF16:BH16"/>
    <mergeCell ref="BC16:BE16"/>
    <mergeCell ref="AZ14:BB14"/>
    <mergeCell ref="AZ15:BB15"/>
    <mergeCell ref="AZ16:BB16"/>
    <mergeCell ref="BV11:BX11"/>
    <mergeCell ref="BL12:BN12"/>
    <mergeCell ref="BO12:BQ12"/>
    <mergeCell ref="BR12:BT12"/>
    <mergeCell ref="BI14:BK14"/>
    <mergeCell ref="BI15:BK15"/>
    <mergeCell ref="BI16:BK16"/>
    <mergeCell ref="BO11:BQ11"/>
    <mergeCell ref="BL13:BN13"/>
    <mergeCell ref="BO13:BQ13"/>
    <mergeCell ref="BL9:BN9"/>
    <mergeCell ref="BO9:BQ9"/>
    <mergeCell ref="BL11:BN11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R9:BT9"/>
    <mergeCell ref="BV9:BX9"/>
    <mergeCell ref="BL10:BN10"/>
    <mergeCell ref="BO10:BQ10"/>
    <mergeCell ref="BR10:BT10"/>
    <mergeCell ref="BV10:BX10"/>
    <mergeCell ref="BR13:BT13"/>
    <mergeCell ref="BV13:BX13"/>
    <mergeCell ref="BL14:BN14"/>
    <mergeCell ref="BO14:BQ14"/>
    <mergeCell ref="BR14:BT14"/>
    <mergeCell ref="BV14:BX14"/>
    <mergeCell ref="BR11:BT11"/>
  </mergeCells>
  <conditionalFormatting sqref="C10:AY16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29"/>
  <sheetViews>
    <sheetView view="pageBreakPreview" zoomScale="30" zoomScaleNormal="100" zoomScaleSheetLayoutView="30" zoomScalePageLayoutView="70" workbookViewId="0">
      <selection activeCell="A17" sqref="A17:XFD26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87" t="s">
        <v>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9"/>
    </row>
    <row r="2" spans="1:24" ht="33" customHeight="1" x14ac:dyDescent="0.3">
      <c r="A2" s="90" t="s">
        <v>29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2"/>
    </row>
    <row r="3" spans="1:24" ht="21.9" customHeight="1" x14ac:dyDescent="0.3">
      <c r="A3" s="93" t="s">
        <v>23</v>
      </c>
      <c r="B3" s="94"/>
      <c r="C3" s="95" t="str">
        <f>Asistencias!C3</f>
        <v>COSMIATRIA</v>
      </c>
      <c r="D3" s="95"/>
      <c r="E3" s="95"/>
      <c r="F3" s="95"/>
      <c r="G3" s="95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4"/>
    </row>
    <row r="4" spans="1:24" ht="21.9" customHeight="1" x14ac:dyDescent="0.4">
      <c r="A4" s="93" t="s">
        <v>24</v>
      </c>
      <c r="B4" s="94"/>
      <c r="C4" s="86" t="str">
        <f>Asistencias!C4</f>
        <v>-</v>
      </c>
      <c r="D4" s="86"/>
      <c r="E4" s="86"/>
      <c r="F4" s="86"/>
      <c r="G4" s="86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4"/>
    </row>
    <row r="5" spans="1:24" ht="21.9" customHeight="1" x14ac:dyDescent="0.4">
      <c r="A5" s="93" t="s">
        <v>25</v>
      </c>
      <c r="B5" s="94"/>
      <c r="C5" s="86" t="str">
        <f>Asistencias!C5</f>
        <v>-</v>
      </c>
      <c r="D5" s="86"/>
      <c r="E5" s="86"/>
      <c r="F5" s="86"/>
      <c r="G5" s="86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4"/>
    </row>
    <row r="6" spans="1:24" ht="21.9" customHeight="1" x14ac:dyDescent="0.4">
      <c r="A6" s="93" t="s">
        <v>26</v>
      </c>
      <c r="B6" s="94"/>
      <c r="C6" s="86" t="str">
        <f>Asistencias!C6</f>
        <v>SÁBADOS</v>
      </c>
      <c r="D6" s="86"/>
      <c r="E6" s="86"/>
      <c r="F6" s="86"/>
      <c r="G6" s="86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4"/>
    </row>
    <row r="7" spans="1:24" ht="21.9" customHeight="1" x14ac:dyDescent="0.4">
      <c r="A7" s="93" t="s">
        <v>27</v>
      </c>
      <c r="B7" s="94"/>
      <c r="C7" s="86" t="str">
        <f>Asistencias!C7</f>
        <v>C</v>
      </c>
      <c r="D7" s="86"/>
      <c r="E7" s="86"/>
      <c r="F7" s="86"/>
      <c r="G7" s="86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6"/>
    </row>
    <row r="8" spans="1:24" ht="24" customHeight="1" x14ac:dyDescent="0.3">
      <c r="A8" s="28"/>
      <c r="B8" s="1"/>
      <c r="C8" s="117" t="s">
        <v>67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7" t="s">
        <v>68</v>
      </c>
      <c r="O8" s="118"/>
      <c r="P8" s="118"/>
      <c r="Q8" s="118"/>
      <c r="R8" s="118"/>
      <c r="S8" s="118"/>
      <c r="T8" s="118"/>
      <c r="U8" s="118"/>
      <c r="V8" s="118"/>
      <c r="W8" s="118"/>
      <c r="X8" s="118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Amaya Navarrete Monica Jacqueline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29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Coque Guadalupe Selena Nicole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29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Galvez Medina Diana Estefania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Jumbo Caiza Magali Jackeline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Quilca Fernandez Oliva Marlene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Rodriguez  Rodriguez Monica Magali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Silva Barragan Domenica Carolina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e">
        <f>Asistencias!#REF!</f>
        <v>#REF!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e">
        <f>Asistencias!#REF!</f>
        <v>#REF!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e">
        <f>Asistencias!#REF!</f>
        <v>#REF!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e">
        <f>Asistencias!#REF!</f>
        <v>#REF!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e">
        <f>Asistencias!#REF!</f>
        <v>#REF!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e">
        <f>Asistencias!#REF!</f>
        <v>#REF!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s="36" customFormat="1" ht="35.1" customHeight="1" x14ac:dyDescent="0.3">
      <c r="A23" s="37">
        <v>14</v>
      </c>
      <c r="B23" s="38" t="e">
        <f>Asistencias!#REF!</f>
        <v>#REF!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si="0"/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si="1"/>
        <v>#DIV/0!</v>
      </c>
    </row>
    <row r="24" spans="1:24" s="36" customFormat="1" ht="35.1" customHeight="1" x14ac:dyDescent="0.3">
      <c r="A24" s="34">
        <v>15</v>
      </c>
      <c r="B24" s="35" t="e">
        <f>Asistencias!#REF!</f>
        <v>#REF!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0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1"/>
        <v>#DIV/0!</v>
      </c>
    </row>
    <row r="25" spans="1:24" s="36" customFormat="1" ht="35.1" customHeight="1" x14ac:dyDescent="0.3">
      <c r="A25" s="37">
        <v>16</v>
      </c>
      <c r="B25" s="38" t="e">
        <f>Asistencias!#REF!</f>
        <v>#REF!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42" t="e">
        <f t="shared" si="0"/>
        <v>#DIV/0!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2" t="e">
        <f t="shared" si="1"/>
        <v>#DIV/0!</v>
      </c>
    </row>
    <row r="26" spans="1:24" s="36" customFormat="1" ht="35.1" customHeight="1" x14ac:dyDescent="0.3">
      <c r="A26" s="34">
        <v>17</v>
      </c>
      <c r="B26" s="35" t="e">
        <f>Asistencias!#REF!</f>
        <v>#REF!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42" t="e">
        <f t="shared" si="0"/>
        <v>#DIV/0!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2" t="e">
        <f t="shared" si="1"/>
        <v>#DIV/0!</v>
      </c>
    </row>
    <row r="27" spans="1:24" s="36" customFormat="1" ht="35.1" customHeight="1" x14ac:dyDescent="0.3">
      <c r="A27" s="37">
        <v>18</v>
      </c>
      <c r="B27" s="38" t="e">
        <f>Asistencias!#REF!</f>
        <v>#REF!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42" t="e">
        <f t="shared" si="0"/>
        <v>#DIV/0!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42" t="e">
        <f t="shared" si="1"/>
        <v>#DIV/0!</v>
      </c>
    </row>
    <row r="28" spans="1:24" s="36" customFormat="1" ht="35.1" customHeight="1" x14ac:dyDescent="0.3">
      <c r="A28" s="34">
        <v>19</v>
      </c>
      <c r="B28" s="35" t="e">
        <f>Asistencias!#REF!</f>
        <v>#REF!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42" t="e">
        <f t="shared" si="0"/>
        <v>#DIV/0!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42" t="e">
        <f t="shared" si="1"/>
        <v>#DIV/0!</v>
      </c>
    </row>
    <row r="29" spans="1:24" s="36" customFormat="1" ht="35.1" customHeight="1" x14ac:dyDescent="0.3">
      <c r="A29" s="37">
        <v>20</v>
      </c>
      <c r="B29" s="38" t="e">
        <f>Asistencias!#REF!</f>
        <v>#REF!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42" t="e">
        <f t="shared" si="0"/>
        <v>#DIV/0!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42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44"/>
  <sheetViews>
    <sheetView tabSelected="1" view="pageBreakPreview" zoomScale="60" zoomScaleNormal="130" workbookViewId="0">
      <selection activeCell="AA23" sqref="AA23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4.66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37" t="s">
        <v>31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9"/>
    </row>
    <row r="2" spans="1:20" ht="15.75" customHeight="1" x14ac:dyDescent="0.3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2"/>
      <c r="T2"/>
    </row>
    <row r="3" spans="1:20" ht="18.75" customHeight="1" x14ac:dyDescent="0.3">
      <c r="A3" s="143" t="s">
        <v>52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5"/>
    </row>
    <row r="4" spans="1:20" ht="14.25" customHeight="1" x14ac:dyDescent="0.3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1:20" ht="22.5" customHeight="1" x14ac:dyDescent="0.3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</row>
    <row r="6" spans="1:20" x14ac:dyDescent="0.3">
      <c r="A6" s="147" t="s">
        <v>32</v>
      </c>
      <c r="B6" s="148"/>
      <c r="C6" s="149"/>
      <c r="D6" s="150" t="str">
        <f>Asistencias!C3</f>
        <v>COSMIATRIA</v>
      </c>
      <c r="E6" s="151"/>
      <c r="F6" s="151"/>
      <c r="G6" s="151"/>
      <c r="H6" s="151"/>
      <c r="I6" s="151"/>
      <c r="J6" s="152"/>
      <c r="K6" s="7" t="s">
        <v>33</v>
      </c>
      <c r="L6" s="153" t="str">
        <f>Asistencias!C5</f>
        <v>-</v>
      </c>
      <c r="M6" s="154"/>
      <c r="N6" s="154"/>
      <c r="O6" s="154"/>
      <c r="P6" s="154"/>
      <c r="Q6" s="154"/>
      <c r="R6" s="154"/>
      <c r="S6" s="155"/>
    </row>
    <row r="7" spans="1:20" ht="15" thickBot="1" x14ac:dyDescent="0.35">
      <c r="A7" s="160" t="s">
        <v>34</v>
      </c>
      <c r="B7" s="161"/>
      <c r="C7" s="162"/>
      <c r="D7" s="153" t="str">
        <f>Asistencias!C4</f>
        <v>-</v>
      </c>
      <c r="E7" s="154"/>
      <c r="F7" s="154"/>
      <c r="G7" s="154"/>
      <c r="H7" s="154"/>
      <c r="I7" s="154"/>
      <c r="J7" s="154"/>
      <c r="K7" s="154"/>
      <c r="L7" s="160" t="s">
        <v>35</v>
      </c>
      <c r="M7" s="161"/>
      <c r="N7" s="162"/>
      <c r="O7" s="163" t="str">
        <f>Asistencias!C6</f>
        <v>SÁBADOS</v>
      </c>
      <c r="P7" s="164"/>
      <c r="Q7" s="164"/>
      <c r="R7" s="164"/>
      <c r="S7" s="165"/>
    </row>
    <row r="8" spans="1:20" ht="15" customHeight="1" x14ac:dyDescent="0.3">
      <c r="A8" s="166" t="s">
        <v>36</v>
      </c>
      <c r="B8" s="167"/>
      <c r="C8" s="170" t="s">
        <v>37</v>
      </c>
      <c r="D8" s="171"/>
      <c r="E8" s="171"/>
      <c r="F8" s="171"/>
      <c r="G8" s="171"/>
      <c r="H8" s="171"/>
      <c r="I8" s="172"/>
      <c r="J8" s="179" t="s">
        <v>71</v>
      </c>
      <c r="K8" s="179" t="s">
        <v>70</v>
      </c>
      <c r="L8" s="181" t="s">
        <v>38</v>
      </c>
      <c r="M8" s="182" t="s">
        <v>69</v>
      </c>
      <c r="N8" s="181" t="s">
        <v>39</v>
      </c>
      <c r="O8" s="183" t="s">
        <v>40</v>
      </c>
      <c r="P8" s="186" t="s">
        <v>41</v>
      </c>
      <c r="Q8" s="183" t="s">
        <v>40</v>
      </c>
      <c r="R8" s="156" t="s">
        <v>42</v>
      </c>
      <c r="S8" s="157"/>
    </row>
    <row r="9" spans="1:20" x14ac:dyDescent="0.3">
      <c r="A9" s="168"/>
      <c r="B9" s="169"/>
      <c r="C9" s="173"/>
      <c r="D9" s="174"/>
      <c r="E9" s="174"/>
      <c r="F9" s="174"/>
      <c r="G9" s="174"/>
      <c r="H9" s="174"/>
      <c r="I9" s="175"/>
      <c r="J9" s="180"/>
      <c r="K9" s="180"/>
      <c r="L9" s="181"/>
      <c r="M9" s="182"/>
      <c r="N9" s="181"/>
      <c r="O9" s="184"/>
      <c r="P9" s="187"/>
      <c r="Q9" s="184"/>
      <c r="R9" s="158"/>
      <c r="S9" s="159"/>
    </row>
    <row r="10" spans="1:20" ht="3" customHeight="1" x14ac:dyDescent="0.3">
      <c r="A10" s="168"/>
      <c r="B10" s="169"/>
      <c r="C10" s="173"/>
      <c r="D10" s="174"/>
      <c r="E10" s="174"/>
      <c r="F10" s="174"/>
      <c r="G10" s="174"/>
      <c r="H10" s="174"/>
      <c r="I10" s="175"/>
      <c r="J10" s="180"/>
      <c r="K10" s="180"/>
      <c r="L10" s="181"/>
      <c r="M10" s="182"/>
      <c r="N10" s="181"/>
      <c r="O10" s="184"/>
      <c r="P10" s="187"/>
      <c r="Q10" s="184"/>
      <c r="R10" s="158"/>
      <c r="S10" s="159"/>
    </row>
    <row r="11" spans="1:20" ht="32.25" customHeight="1" x14ac:dyDescent="0.3">
      <c r="A11" s="168"/>
      <c r="B11" s="169"/>
      <c r="C11" s="173"/>
      <c r="D11" s="174"/>
      <c r="E11" s="174"/>
      <c r="F11" s="174"/>
      <c r="G11" s="174"/>
      <c r="H11" s="174"/>
      <c r="I11" s="175"/>
      <c r="J11" s="180"/>
      <c r="K11" s="180"/>
      <c r="L11" s="181"/>
      <c r="M11" s="182"/>
      <c r="N11" s="181"/>
      <c r="O11" s="184"/>
      <c r="P11" s="187"/>
      <c r="Q11" s="184"/>
      <c r="R11" s="158"/>
      <c r="S11" s="159"/>
    </row>
    <row r="12" spans="1:20" x14ac:dyDescent="0.3">
      <c r="A12" s="168"/>
      <c r="B12" s="169"/>
      <c r="C12" s="173"/>
      <c r="D12" s="174"/>
      <c r="E12" s="174"/>
      <c r="F12" s="174"/>
      <c r="G12" s="174"/>
      <c r="H12" s="174"/>
      <c r="I12" s="175"/>
      <c r="J12" s="180"/>
      <c r="K12" s="180"/>
      <c r="L12" s="181"/>
      <c r="M12" s="182"/>
      <c r="N12" s="181"/>
      <c r="O12" s="184"/>
      <c r="P12" s="187"/>
      <c r="Q12" s="184"/>
      <c r="R12" s="158"/>
      <c r="S12" s="159"/>
    </row>
    <row r="13" spans="1:20" ht="13.5" customHeight="1" x14ac:dyDescent="0.3">
      <c r="A13" s="168"/>
      <c r="B13" s="169"/>
      <c r="C13" s="176"/>
      <c r="D13" s="177"/>
      <c r="E13" s="177"/>
      <c r="F13" s="177"/>
      <c r="G13" s="177"/>
      <c r="H13" s="177"/>
      <c r="I13" s="178"/>
      <c r="J13" s="180"/>
      <c r="K13" s="180"/>
      <c r="L13" s="181"/>
      <c r="M13" s="182"/>
      <c r="N13" s="181"/>
      <c r="O13" s="185"/>
      <c r="P13" s="188"/>
      <c r="Q13" s="185"/>
      <c r="R13" s="158"/>
      <c r="S13" s="159"/>
    </row>
    <row r="14" spans="1:20" ht="20.100000000000001" customHeight="1" x14ac:dyDescent="0.3">
      <c r="A14" s="128">
        <v>1</v>
      </c>
      <c r="B14" s="129"/>
      <c r="C14" s="130" t="str">
        <f>Asistencias!B10</f>
        <v>Amaya Navarrete Monica Jacqueline</v>
      </c>
      <c r="D14" s="131"/>
      <c r="E14" s="131"/>
      <c r="F14" s="131"/>
      <c r="G14" s="131"/>
      <c r="H14" s="131"/>
      <c r="I14" s="132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35"/>
      <c r="S14" s="136"/>
    </row>
    <row r="15" spans="1:20" ht="20.100000000000001" customHeight="1" x14ac:dyDescent="0.3">
      <c r="A15" s="128">
        <v>2</v>
      </c>
      <c r="B15" s="129"/>
      <c r="C15" s="130" t="str">
        <f>Asistencias!B11</f>
        <v>Coque Guadalupe Selena Nicole</v>
      </c>
      <c r="D15" s="131"/>
      <c r="E15" s="131"/>
      <c r="F15" s="131"/>
      <c r="G15" s="131"/>
      <c r="H15" s="131"/>
      <c r="I15" s="132"/>
      <c r="J15" s="41" t="e">
        <f>'Notas Detalladas'!M11</f>
        <v>#DIV/0!</v>
      </c>
      <c r="K15" s="41" t="e">
        <f>'Notas Detalladas'!X11</f>
        <v>#DIV/0!</v>
      </c>
      <c r="L15" s="10" t="e">
        <f t="shared" ref="L15:L31" si="0">((J15*0.35)+(K15*0.35))</f>
        <v>#DIV/0!</v>
      </c>
      <c r="M15" s="9">
        <v>0</v>
      </c>
      <c r="N15" s="10">
        <f t="shared" ref="N15:N31" si="1">M15*0.3</f>
        <v>0</v>
      </c>
      <c r="O15" s="10" t="e">
        <f t="shared" ref="O15:O31" si="2">IF(AND((L15+N15)&gt;=6.5,(L15+N15)&lt;=6.99),ROUNDUP((L15+N15),0),(L15+N15))</f>
        <v>#DIV/0!</v>
      </c>
      <c r="P15" s="11"/>
      <c r="Q15" s="12" t="e">
        <f t="shared" ref="Q15:Q33" si="3">_xlfn.IFS(O15&gt;=7,O15,O15&lt;7,(O15+P15)/2,J15:O15,"SN - R")</f>
        <v>#DIV/0!</v>
      </c>
      <c r="R15" s="133"/>
      <c r="S15" s="134"/>
    </row>
    <row r="16" spans="1:20" ht="20.100000000000001" customHeight="1" x14ac:dyDescent="0.3">
      <c r="A16" s="128">
        <v>3</v>
      </c>
      <c r="B16" s="129"/>
      <c r="C16" s="130" t="str">
        <f>Asistencias!B12</f>
        <v>Galvez Medina Diana Estefania</v>
      </c>
      <c r="D16" s="131"/>
      <c r="E16" s="131"/>
      <c r="F16" s="131"/>
      <c r="G16" s="131"/>
      <c r="H16" s="131"/>
      <c r="I16" s="132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33"/>
      <c r="S16" s="134"/>
    </row>
    <row r="17" spans="1:19" ht="20.100000000000001" customHeight="1" x14ac:dyDescent="0.3">
      <c r="A17" s="128">
        <v>4</v>
      </c>
      <c r="B17" s="129"/>
      <c r="C17" s="130" t="str">
        <f>Asistencias!B13</f>
        <v>Jumbo Caiza Magali Jackeline</v>
      </c>
      <c r="D17" s="131"/>
      <c r="E17" s="131"/>
      <c r="F17" s="131"/>
      <c r="G17" s="131"/>
      <c r="H17" s="131"/>
      <c r="I17" s="132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33"/>
      <c r="S17" s="134"/>
    </row>
    <row r="18" spans="1:19" ht="20.100000000000001" customHeight="1" x14ac:dyDescent="0.3">
      <c r="A18" s="128">
        <v>5</v>
      </c>
      <c r="B18" s="129"/>
      <c r="C18" s="130" t="str">
        <f>Asistencias!B14</f>
        <v>Quilca Fernandez Oliva Marlene</v>
      </c>
      <c r="D18" s="131"/>
      <c r="E18" s="131"/>
      <c r="F18" s="131"/>
      <c r="G18" s="131"/>
      <c r="H18" s="131"/>
      <c r="I18" s="132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33"/>
      <c r="S18" s="134"/>
    </row>
    <row r="19" spans="1:19" ht="20.100000000000001" customHeight="1" x14ac:dyDescent="0.3">
      <c r="A19" s="128">
        <v>6</v>
      </c>
      <c r="B19" s="129"/>
      <c r="C19" s="130" t="str">
        <f>Asistencias!B15</f>
        <v>Rodriguez  Rodriguez Monica Magali</v>
      </c>
      <c r="D19" s="131"/>
      <c r="E19" s="131"/>
      <c r="F19" s="131"/>
      <c r="G19" s="131"/>
      <c r="H19" s="131"/>
      <c r="I19" s="132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33"/>
      <c r="S19" s="134"/>
    </row>
    <row r="20" spans="1:19" ht="20.100000000000001" customHeight="1" x14ac:dyDescent="0.3">
      <c r="A20" s="128">
        <v>7</v>
      </c>
      <c r="B20" s="129"/>
      <c r="C20" s="130" t="str">
        <f>Asistencias!B16</f>
        <v>Silva Barragan Domenica Carolina</v>
      </c>
      <c r="D20" s="131"/>
      <c r="E20" s="131"/>
      <c r="F20" s="131"/>
      <c r="G20" s="131"/>
      <c r="H20" s="131"/>
      <c r="I20" s="132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33"/>
      <c r="S20" s="134"/>
    </row>
    <row r="21" spans="1:19" ht="20.100000000000001" customHeight="1" x14ac:dyDescent="0.3">
      <c r="A21" s="128">
        <v>8</v>
      </c>
      <c r="B21" s="129"/>
      <c r="C21" s="130" t="e">
        <f>Asistencias!#REF!</f>
        <v>#REF!</v>
      </c>
      <c r="D21" s="131"/>
      <c r="E21" s="131"/>
      <c r="F21" s="131"/>
      <c r="G21" s="131"/>
      <c r="H21" s="131"/>
      <c r="I21" s="132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35"/>
      <c r="S21" s="136"/>
    </row>
    <row r="22" spans="1:19" ht="20.100000000000001" customHeight="1" x14ac:dyDescent="0.3">
      <c r="A22" s="128">
        <v>9</v>
      </c>
      <c r="B22" s="129"/>
      <c r="C22" s="130" t="e">
        <f>Asistencias!#REF!</f>
        <v>#REF!</v>
      </c>
      <c r="D22" s="131"/>
      <c r="E22" s="131"/>
      <c r="F22" s="131"/>
      <c r="G22" s="131"/>
      <c r="H22" s="131"/>
      <c r="I22" s="132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33"/>
      <c r="S22" s="134"/>
    </row>
    <row r="23" spans="1:19" ht="20.100000000000001" customHeight="1" x14ac:dyDescent="0.3">
      <c r="A23" s="128">
        <v>10</v>
      </c>
      <c r="B23" s="129"/>
      <c r="C23" s="130" t="e">
        <f>Asistencias!#REF!</f>
        <v>#REF!</v>
      </c>
      <c r="D23" s="131"/>
      <c r="E23" s="131"/>
      <c r="F23" s="131"/>
      <c r="G23" s="131"/>
      <c r="H23" s="131"/>
      <c r="I23" s="132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35"/>
      <c r="S23" s="136"/>
    </row>
    <row r="24" spans="1:19" ht="20.100000000000001" customHeight="1" x14ac:dyDescent="0.3">
      <c r="A24" s="128">
        <v>11</v>
      </c>
      <c r="B24" s="129"/>
      <c r="C24" s="130" t="e">
        <f>Asistencias!#REF!</f>
        <v>#REF!</v>
      </c>
      <c r="D24" s="131"/>
      <c r="E24" s="131"/>
      <c r="F24" s="131"/>
      <c r="G24" s="131"/>
      <c r="H24" s="131"/>
      <c r="I24" s="132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33"/>
      <c r="S24" s="134"/>
    </row>
    <row r="25" spans="1:19" ht="20.100000000000001" customHeight="1" x14ac:dyDescent="0.3">
      <c r="A25" s="128">
        <v>12</v>
      </c>
      <c r="B25" s="129"/>
      <c r="C25" s="130" t="e">
        <f>Asistencias!#REF!</f>
        <v>#REF!</v>
      </c>
      <c r="D25" s="131"/>
      <c r="E25" s="131"/>
      <c r="F25" s="131"/>
      <c r="G25" s="131"/>
      <c r="H25" s="131"/>
      <c r="I25" s="132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33"/>
      <c r="S25" s="134"/>
    </row>
    <row r="26" spans="1:19" ht="20.100000000000001" customHeight="1" x14ac:dyDescent="0.3">
      <c r="A26" s="128">
        <v>13</v>
      </c>
      <c r="B26" s="129"/>
      <c r="C26" s="130" t="e">
        <f>Asistencias!#REF!</f>
        <v>#REF!</v>
      </c>
      <c r="D26" s="131"/>
      <c r="E26" s="131"/>
      <c r="F26" s="131"/>
      <c r="G26" s="131"/>
      <c r="H26" s="131"/>
      <c r="I26" s="132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33"/>
      <c r="S26" s="134"/>
    </row>
    <row r="27" spans="1:19" ht="20.100000000000001" customHeight="1" x14ac:dyDescent="0.3">
      <c r="A27" s="128">
        <v>14</v>
      </c>
      <c r="B27" s="129"/>
      <c r="C27" s="130" t="e">
        <f>Asistencias!#REF!</f>
        <v>#REF!</v>
      </c>
      <c r="D27" s="131"/>
      <c r="E27" s="131"/>
      <c r="F27" s="131"/>
      <c r="G27" s="131"/>
      <c r="H27" s="131"/>
      <c r="I27" s="132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33"/>
      <c r="S27" s="134"/>
    </row>
    <row r="28" spans="1:19" ht="20.100000000000001" customHeight="1" x14ac:dyDescent="0.3">
      <c r="A28" s="128">
        <v>15</v>
      </c>
      <c r="B28" s="129"/>
      <c r="C28" s="130" t="e">
        <f>Asistencias!#REF!</f>
        <v>#REF!</v>
      </c>
      <c r="D28" s="131"/>
      <c r="E28" s="131"/>
      <c r="F28" s="131"/>
      <c r="G28" s="131"/>
      <c r="H28" s="131"/>
      <c r="I28" s="132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33"/>
      <c r="S28" s="134"/>
    </row>
    <row r="29" spans="1:19" ht="20.100000000000001" customHeight="1" x14ac:dyDescent="0.3">
      <c r="A29" s="128">
        <v>16</v>
      </c>
      <c r="B29" s="129"/>
      <c r="C29" s="130" t="e">
        <f>Asistencias!#REF!</f>
        <v>#REF!</v>
      </c>
      <c r="D29" s="131"/>
      <c r="E29" s="131"/>
      <c r="F29" s="131"/>
      <c r="G29" s="131"/>
      <c r="H29" s="131"/>
      <c r="I29" s="132"/>
      <c r="J29" s="41" t="e">
        <f>'Notas Detalladas'!M25</f>
        <v>#DIV/0!</v>
      </c>
      <c r="K29" s="41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33"/>
      <c r="S29" s="134"/>
    </row>
    <row r="30" spans="1:19" ht="20.100000000000001" customHeight="1" x14ac:dyDescent="0.3">
      <c r="A30" s="128">
        <v>17</v>
      </c>
      <c r="B30" s="129"/>
      <c r="C30" s="130" t="e">
        <f>Asistencias!#REF!</f>
        <v>#REF!</v>
      </c>
      <c r="D30" s="131"/>
      <c r="E30" s="131"/>
      <c r="F30" s="131"/>
      <c r="G30" s="131"/>
      <c r="H30" s="131"/>
      <c r="I30" s="132"/>
      <c r="J30" s="41" t="e">
        <f>'Notas Detalladas'!M26</f>
        <v>#DIV/0!</v>
      </c>
      <c r="K30" s="41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33"/>
      <c r="S30" s="134"/>
    </row>
    <row r="31" spans="1:19" ht="20.100000000000001" customHeight="1" x14ac:dyDescent="0.3">
      <c r="A31" s="128">
        <v>18</v>
      </c>
      <c r="B31" s="129"/>
      <c r="C31" s="130" t="e">
        <f>Asistencias!#REF!</f>
        <v>#REF!</v>
      </c>
      <c r="D31" s="131"/>
      <c r="E31" s="131"/>
      <c r="F31" s="131"/>
      <c r="G31" s="131"/>
      <c r="H31" s="131"/>
      <c r="I31" s="132"/>
      <c r="J31" s="41" t="e">
        <f>'Notas Detalladas'!M27</f>
        <v>#DIV/0!</v>
      </c>
      <c r="K31" s="41" t="e">
        <f>'Notas Detalladas'!X27</f>
        <v>#DIV/0!</v>
      </c>
      <c r="L31" s="10" t="e">
        <f t="shared" si="0"/>
        <v>#DIV/0!</v>
      </c>
      <c r="M31" s="9">
        <v>0</v>
      </c>
      <c r="N31" s="10">
        <f t="shared" si="1"/>
        <v>0</v>
      </c>
      <c r="O31" s="10" t="e">
        <f t="shared" si="2"/>
        <v>#DIV/0!</v>
      </c>
      <c r="P31" s="11"/>
      <c r="Q31" s="12" t="e">
        <f t="shared" si="3"/>
        <v>#DIV/0!</v>
      </c>
      <c r="R31" s="133"/>
      <c r="S31" s="134"/>
    </row>
    <row r="32" spans="1:19" ht="20.100000000000001" customHeight="1" x14ac:dyDescent="0.3">
      <c r="A32" s="128">
        <v>19</v>
      </c>
      <c r="B32" s="129"/>
      <c r="C32" s="130" t="e">
        <f>Asistencias!#REF!</f>
        <v>#REF!</v>
      </c>
      <c r="D32" s="131"/>
      <c r="E32" s="131"/>
      <c r="F32" s="131"/>
      <c r="G32" s="131"/>
      <c r="H32" s="131"/>
      <c r="I32" s="132"/>
      <c r="J32" s="41" t="e">
        <f>'Notas Detalladas'!M28</f>
        <v>#DIV/0!</v>
      </c>
      <c r="K32" s="41" t="e">
        <f>'Notas Detalladas'!X28</f>
        <v>#DIV/0!</v>
      </c>
      <c r="L32" s="10" t="e">
        <f t="shared" ref="L32:L33" si="4">((J32*0.35)+(K32*0.35))</f>
        <v>#DIV/0!</v>
      </c>
      <c r="M32" s="9">
        <v>0</v>
      </c>
      <c r="N32" s="10">
        <f t="shared" ref="N32:N33" si="5">M32*0.3</f>
        <v>0</v>
      </c>
      <c r="O32" s="10" t="e">
        <f t="shared" ref="O32:O33" si="6">IF(AND((L32+N32)&gt;=6.5,(L32+N32)&lt;=6.99),ROUNDUP((L32+N32),0),(L32+N32))</f>
        <v>#DIV/0!</v>
      </c>
      <c r="P32" s="11"/>
      <c r="Q32" s="12" t="e">
        <f t="shared" si="3"/>
        <v>#DIV/0!</v>
      </c>
      <c r="R32" s="133"/>
      <c r="S32" s="134"/>
    </row>
    <row r="33" spans="1:19" ht="20.100000000000001" customHeight="1" x14ac:dyDescent="0.3">
      <c r="A33" s="128">
        <v>20</v>
      </c>
      <c r="B33" s="129"/>
      <c r="C33" s="130" t="e">
        <f>Asistencias!#REF!</f>
        <v>#REF!</v>
      </c>
      <c r="D33" s="131"/>
      <c r="E33" s="131"/>
      <c r="F33" s="131"/>
      <c r="G33" s="131"/>
      <c r="H33" s="131"/>
      <c r="I33" s="132"/>
      <c r="J33" s="41" t="e">
        <f>'Notas Detalladas'!M29</f>
        <v>#DIV/0!</v>
      </c>
      <c r="K33" s="41" t="e">
        <f>'Notas Detalladas'!X29</f>
        <v>#DIV/0!</v>
      </c>
      <c r="L33" s="10" t="e">
        <f t="shared" si="4"/>
        <v>#DIV/0!</v>
      </c>
      <c r="M33" s="9">
        <v>0</v>
      </c>
      <c r="N33" s="10">
        <f t="shared" si="5"/>
        <v>0</v>
      </c>
      <c r="O33" s="10" t="e">
        <f t="shared" si="6"/>
        <v>#DIV/0!</v>
      </c>
      <c r="P33" s="11"/>
      <c r="Q33" s="12" t="e">
        <f t="shared" si="3"/>
        <v>#DIV/0!</v>
      </c>
      <c r="R33" s="133"/>
      <c r="S33" s="134"/>
    </row>
    <row r="34" spans="1:19" ht="20.100000000000001" customHeight="1" x14ac:dyDescent="0.3">
      <c r="A34" s="121"/>
      <c r="B34" s="122"/>
      <c r="C34" s="123"/>
      <c r="D34" s="124"/>
      <c r="E34" s="124"/>
      <c r="F34" s="124"/>
      <c r="G34" s="124"/>
      <c r="H34" s="124"/>
      <c r="I34" s="125"/>
      <c r="J34" s="49"/>
      <c r="K34" s="49"/>
      <c r="L34" s="50"/>
      <c r="M34" s="49"/>
      <c r="N34" s="50"/>
      <c r="O34" s="50"/>
      <c r="P34" s="51"/>
      <c r="Q34" s="52"/>
      <c r="R34" s="126"/>
      <c r="S34" s="127"/>
    </row>
    <row r="35" spans="1:19" ht="20.100000000000001" customHeight="1" x14ac:dyDescent="0.3">
      <c r="A35" s="121"/>
      <c r="B35" s="122"/>
      <c r="C35" s="123"/>
      <c r="D35" s="124"/>
      <c r="E35" s="124"/>
      <c r="F35" s="124"/>
      <c r="G35" s="124"/>
      <c r="H35" s="124"/>
      <c r="I35" s="125"/>
      <c r="J35" s="49"/>
      <c r="K35" s="49"/>
      <c r="L35" s="50"/>
      <c r="M35" s="49"/>
      <c r="N35" s="50"/>
      <c r="O35" s="50"/>
      <c r="P35" s="51"/>
      <c r="Q35" s="52"/>
      <c r="R35" s="126"/>
      <c r="S35" s="127"/>
    </row>
    <row r="36" spans="1:19" ht="20.100000000000001" customHeight="1" x14ac:dyDescent="0.3">
      <c r="A36" s="121"/>
      <c r="B36" s="122"/>
      <c r="C36" s="123"/>
      <c r="D36" s="124"/>
      <c r="E36" s="124"/>
      <c r="F36" s="124"/>
      <c r="G36" s="124"/>
      <c r="H36" s="124"/>
      <c r="I36" s="125"/>
      <c r="J36" s="49"/>
      <c r="K36" s="49"/>
      <c r="L36" s="50"/>
      <c r="M36" s="49"/>
      <c r="N36" s="50"/>
      <c r="O36" s="50"/>
      <c r="P36" s="51"/>
      <c r="Q36" s="52"/>
      <c r="R36" s="126"/>
      <c r="S36" s="127"/>
    </row>
    <row r="37" spans="1:19" ht="20.100000000000001" customHeight="1" x14ac:dyDescent="0.3">
      <c r="A37" s="121"/>
      <c r="B37" s="122"/>
      <c r="C37" s="123"/>
      <c r="D37" s="124"/>
      <c r="E37" s="124"/>
      <c r="F37" s="124"/>
      <c r="G37" s="124"/>
      <c r="H37" s="124"/>
      <c r="I37" s="125"/>
      <c r="J37" s="49"/>
      <c r="K37" s="49"/>
      <c r="L37" s="50"/>
      <c r="M37" s="49"/>
      <c r="N37" s="50"/>
      <c r="O37" s="50"/>
      <c r="P37" s="51"/>
      <c r="Q37" s="52"/>
      <c r="R37" s="126"/>
      <c r="S37" s="127"/>
    </row>
    <row r="38" spans="1:19" ht="20.100000000000001" customHeight="1" x14ac:dyDescent="0.3">
      <c r="A38" s="121"/>
      <c r="B38" s="122"/>
      <c r="C38" s="123"/>
      <c r="D38" s="124"/>
      <c r="E38" s="124"/>
      <c r="F38" s="124"/>
      <c r="G38" s="124"/>
      <c r="H38" s="124"/>
      <c r="I38" s="125"/>
      <c r="J38" s="49"/>
      <c r="K38" s="49"/>
      <c r="L38" s="50"/>
      <c r="M38" s="49"/>
      <c r="N38" s="50"/>
      <c r="O38" s="50"/>
      <c r="P38" s="51"/>
      <c r="Q38" s="52"/>
      <c r="R38" s="126"/>
      <c r="S38" s="127"/>
    </row>
    <row r="39" spans="1:19" ht="20.100000000000001" customHeight="1" x14ac:dyDescent="0.3">
      <c r="A39" s="121"/>
      <c r="B39" s="122"/>
      <c r="C39" s="123"/>
      <c r="D39" s="124"/>
      <c r="E39" s="124"/>
      <c r="F39" s="124"/>
      <c r="G39" s="124"/>
      <c r="H39" s="124"/>
      <c r="I39" s="125"/>
      <c r="J39" s="49"/>
      <c r="K39" s="49"/>
      <c r="L39" s="50"/>
      <c r="M39" s="49"/>
      <c r="N39" s="50"/>
      <c r="O39" s="50"/>
      <c r="P39" s="51"/>
      <c r="Q39" s="52"/>
      <c r="R39" s="126"/>
      <c r="S39" s="127"/>
    </row>
    <row r="40" spans="1:19" ht="20.100000000000001" customHeight="1" x14ac:dyDescent="0.3">
      <c r="A40" s="121"/>
      <c r="B40" s="122"/>
      <c r="C40" s="123"/>
      <c r="D40" s="124"/>
      <c r="E40" s="124"/>
      <c r="F40" s="124"/>
      <c r="G40" s="124"/>
      <c r="H40" s="124"/>
      <c r="I40" s="125"/>
      <c r="J40" s="49"/>
      <c r="K40" s="49"/>
      <c r="L40" s="50"/>
      <c r="M40" s="49"/>
      <c r="N40" s="50"/>
      <c r="O40" s="50"/>
      <c r="P40" s="51"/>
      <c r="Q40" s="52"/>
      <c r="R40" s="126"/>
      <c r="S40" s="127"/>
    </row>
    <row r="41" spans="1:19" ht="20.100000000000001" customHeight="1" x14ac:dyDescent="0.3">
      <c r="A41" s="121"/>
      <c r="B41" s="122"/>
      <c r="C41" s="123"/>
      <c r="D41" s="124"/>
      <c r="E41" s="124"/>
      <c r="F41" s="124"/>
      <c r="G41" s="124"/>
      <c r="H41" s="124"/>
      <c r="I41" s="125"/>
      <c r="J41" s="49"/>
      <c r="K41" s="49"/>
      <c r="L41" s="50"/>
      <c r="M41" s="49"/>
      <c r="N41" s="50"/>
      <c r="O41" s="50"/>
      <c r="P41" s="51"/>
      <c r="Q41" s="52"/>
      <c r="R41" s="126"/>
      <c r="S41" s="127"/>
    </row>
    <row r="42" spans="1:19" ht="20.100000000000001" customHeight="1" x14ac:dyDescent="0.3">
      <c r="A42" s="121"/>
      <c r="B42" s="122"/>
      <c r="C42" s="123"/>
      <c r="D42" s="124"/>
      <c r="E42" s="124"/>
      <c r="F42" s="124"/>
      <c r="G42" s="124"/>
      <c r="H42" s="124"/>
      <c r="I42" s="125"/>
      <c r="J42" s="49"/>
      <c r="K42" s="49"/>
      <c r="L42" s="50"/>
      <c r="M42" s="49"/>
      <c r="N42" s="50"/>
      <c r="O42" s="50"/>
      <c r="P42" s="51"/>
      <c r="Q42" s="52"/>
      <c r="R42" s="53"/>
      <c r="S42" s="54"/>
    </row>
    <row r="43" spans="1:19" x14ac:dyDescent="0.3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</row>
    <row r="44" spans="1:19" ht="37.5" customHeight="1" x14ac:dyDescent="0.3">
      <c r="A44" s="120" t="s">
        <v>53</v>
      </c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</row>
  </sheetData>
  <mergeCells count="109"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O8:O13"/>
    <mergeCell ref="P8:P13"/>
    <mergeCell ref="Q8:Q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32:B32"/>
    <mergeCell ref="C32:I32"/>
    <mergeCell ref="R32:S32"/>
    <mergeCell ref="A38:B38"/>
    <mergeCell ref="C38:I38"/>
    <mergeCell ref="R38:S38"/>
    <mergeCell ref="A33:B33"/>
    <mergeCell ref="A34:B34"/>
    <mergeCell ref="A35:B35"/>
    <mergeCell ref="A36:B36"/>
    <mergeCell ref="A37:B37"/>
    <mergeCell ref="R33:S33"/>
    <mergeCell ref="R34:S34"/>
    <mergeCell ref="R35:S35"/>
    <mergeCell ref="R36:S36"/>
    <mergeCell ref="R37:S37"/>
    <mergeCell ref="C33:I33"/>
    <mergeCell ref="C34:I34"/>
    <mergeCell ref="C35:I35"/>
    <mergeCell ref="C36:I36"/>
    <mergeCell ref="C37:I37"/>
    <mergeCell ref="A43:S43"/>
    <mergeCell ref="A44:S44"/>
    <mergeCell ref="A42:B42"/>
    <mergeCell ref="C42:I42"/>
    <mergeCell ref="A41:B41"/>
    <mergeCell ref="C41:I41"/>
    <mergeCell ref="R41:S41"/>
    <mergeCell ref="A39:B39"/>
    <mergeCell ref="C39:I39"/>
    <mergeCell ref="R39:S39"/>
    <mergeCell ref="A40:B40"/>
    <mergeCell ref="C40:I40"/>
    <mergeCell ref="R40:S40"/>
  </mergeCells>
  <conditionalFormatting sqref="R14:S32 R33:R37 R38:S42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2025-06-16T15:56:51Z</cp:lastPrinted>
  <dcterms:created xsi:type="dcterms:W3CDTF">2023-07-20T17:00:56Z</dcterms:created>
  <dcterms:modified xsi:type="dcterms:W3CDTF">2026-06-30T20:29:52Z</dcterms:modified>
</cp:coreProperties>
</file>