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Downloads\ASISTENCIA PRIMERO\ASISTENCIA PRIMERO\COSMIATRIA\"/>
    </mc:Choice>
  </mc:AlternateContent>
  <xr:revisionPtr revIDLastSave="0" documentId="13_ncr:1_{4481D6A1-0AEA-4623-968A-AA26A84E13C7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Asistencias!$A$1:$CA$22</definedName>
    <definedName name="_xlnm.Print_Area" localSheetId="1">'Notas Detalladas'!$A$1:$X$22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3" l="1"/>
  <c r="N16" i="3"/>
  <c r="N17" i="3"/>
  <c r="N18" i="3"/>
  <c r="N19" i="3"/>
  <c r="N20" i="3"/>
  <c r="N21" i="3"/>
  <c r="N22" i="3"/>
  <c r="N23" i="3"/>
  <c r="N24" i="3"/>
  <c r="N25" i="3"/>
  <c r="N26" i="3"/>
  <c r="N14" i="3"/>
  <c r="M10" i="2"/>
  <c r="J14" i="3" s="1"/>
  <c r="B14" i="2"/>
  <c r="B15" i="2"/>
  <c r="B16" i="2"/>
  <c r="B17" i="2"/>
  <c r="B18" i="2"/>
  <c r="B19" i="2"/>
  <c r="B20" i="2"/>
  <c r="B21" i="2"/>
  <c r="B22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L20" i="3" s="1"/>
  <c r="M17" i="2"/>
  <c r="J21" i="3" s="1"/>
  <c r="L21" i="3" s="1"/>
  <c r="M18" i="2"/>
  <c r="J22" i="3" s="1"/>
  <c r="M19" i="2"/>
  <c r="J23" i="3" s="1"/>
  <c r="M20" i="2"/>
  <c r="J24" i="3" s="1"/>
  <c r="L24" i="3" s="1"/>
  <c r="M21" i="2"/>
  <c r="J25" i="3" s="1"/>
  <c r="M22" i="2"/>
  <c r="J26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14" i="3"/>
  <c r="C7" i="2"/>
  <c r="C6" i="2"/>
  <c r="C5" i="2"/>
  <c r="C4" i="2"/>
  <c r="C3" i="2"/>
  <c r="AA7" i="1"/>
  <c r="AA6" i="1"/>
  <c r="AA5" i="1"/>
  <c r="AA3" i="1"/>
  <c r="AA4" i="1"/>
  <c r="L19" i="3" l="1"/>
  <c r="L22" i="3"/>
  <c r="O22" i="3" s="1"/>
  <c r="Q22" i="3" s="1"/>
  <c r="L15" i="3"/>
  <c r="L18" i="3"/>
  <c r="O18" i="3" s="1"/>
  <c r="Q18" i="3" s="1"/>
  <c r="L16" i="3"/>
  <c r="O16" i="3" s="1"/>
  <c r="Q16" i="3" s="1"/>
  <c r="L23" i="3"/>
  <c r="O23" i="3" s="1"/>
  <c r="Q23" i="3" s="1"/>
  <c r="L26" i="3"/>
  <c r="O26" i="3" s="1"/>
  <c r="Q26" i="3" s="1"/>
  <c r="L17" i="3"/>
  <c r="O17" i="3" s="1"/>
  <c r="Q17" i="3" s="1"/>
  <c r="L25" i="3"/>
  <c r="O25" i="3" s="1"/>
  <c r="Q25" i="3" s="1"/>
  <c r="O19" i="3"/>
  <c r="Q19" i="3" s="1"/>
  <c r="O21" i="3"/>
  <c r="Q21" i="3" s="1"/>
  <c r="O24" i="3"/>
  <c r="Q24" i="3" s="1"/>
  <c r="O20" i="3"/>
  <c r="Q20" i="3" s="1"/>
  <c r="O15" i="3"/>
  <c r="Q15" i="3" s="1"/>
  <c r="BR22" i="1"/>
  <c r="BY22" i="1" s="1"/>
  <c r="BR18" i="1"/>
  <c r="BY18" i="1" s="1"/>
  <c r="BR21" i="1"/>
  <c r="BR17" i="1"/>
  <c r="BR13" i="1"/>
  <c r="BR14" i="1"/>
  <c r="BY14" i="1" s="1"/>
  <c r="BR20" i="1"/>
  <c r="BY20" i="1" s="1"/>
  <c r="BR16" i="1"/>
  <c r="BY16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14" i="1"/>
  <c r="BV14" i="1" s="1"/>
  <c r="BU15" i="1"/>
  <c r="BV15" i="1" s="1"/>
  <c r="BU16" i="1"/>
  <c r="BV16" i="1" s="1"/>
  <c r="BU11" i="1"/>
  <c r="BV11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<sst xmlns="http://schemas.openxmlformats.org/spreadsheetml/2006/main" count="130" uniqueCount="88">
  <si>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</si>
  <si>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</si>
  <si>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</si>
  <si>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</si>
  <si>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</si>
  <si>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</si>
  <si>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</si>
  <si>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</si>
  <si>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</si>
  <si>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</si>
  <si>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</si>
  <si>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</si>
  <si>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</si>
  <si>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</si>
  <si>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</si>
  <si>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</si>
  <si>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</si>
  <si>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</si>
  <si>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</si>
  <si>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</si>
  <si>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</si>
  <si>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</si>
  <si>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</si>
  <si>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</si>
  <si>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</si>
  <si>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</si>
  <si>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</si>
  <si>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</si>
  <si>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</si>
  <si>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</si>
  <si>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</si>
  <si>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</si>
  <si>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</si>
  <si>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</si>
  <si>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</si>
  <si>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</si>
  <si>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</si>
  <si>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</si>
  <si>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</si>
  <si>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</si>
  <si>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</si>
  <si>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</si>
  <si>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</si>
  <si>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</si>
  <si>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</si>
  <si>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</si>
  <si>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</si>
  <si>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</si>
  <si>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</si>
  <si>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</si>
  <si>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</si>
  <si>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</si>
  <si>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</si>
  <si>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</si>
  <si>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</si>
  <si>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</si>
  <si>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</si>
  <si>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</si>
  <si>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</si>
  <si>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</si>
  <si>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</si>
  <si>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</si>
  <si>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</si>
  <si>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</si>
  <si>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</si>
  <si>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</si>
  <si>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</si>
  <si>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MATUTINO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</si>
  <si>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</si>
  <si>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</si>
  <si>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</si>
  <si>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</si>
  <si>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</si>
  <si>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</si>
  <si>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B</t>
  </si>
  <si>
    <t>Alulema Romo Mercy Edith</t>
  </si>
  <si>
    <t>Arteaga Alvarado Gabriela Michelle</t>
  </si>
  <si>
    <t>Borja Cardenas Zoe Kelaia</t>
  </si>
  <si>
    <t>Cedeño Cedeño Shirle Eliana</t>
  </si>
  <si>
    <t>Duran Amaguaña Teresa De Jesus</t>
  </si>
  <si>
    <t>Guadalupe Paredes Leslie Alejandra</t>
  </si>
  <si>
    <t>Imbaquingo Simbaña Ivis Liseth</t>
  </si>
  <si>
    <t>Leon Zavala Skarleth Anahi</t>
  </si>
  <si>
    <t>Naula Teanga Samia Veronica</t>
  </si>
  <si>
    <t>Ortega Perez Sandra Daniela</t>
  </si>
  <si>
    <t>Solorzano Ramon Sophia Fernanda</t>
  </si>
  <si>
    <t>Vaca Yanez Kerly Daniela</t>
  </si>
  <si>
    <t>Villarreal Boada Maria Belen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</si>
</sst>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9" fillId="16" borderId="1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12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22"/>
  <sheetViews>
    <sheetView view="pageBreakPreview" zoomScale="40" zoomScaleNormal="100" zoomScaleSheetLayoutView="40" workbookViewId="0">
      <selection activeCell="D52" sqref="D52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146" t="s">
        <v>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8"/>
      <c r="Y1" s="146" t="s">
        <v>2</v>
      </c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8"/>
      <c r="AZ1" s="146" t="s">
        <v>2</v>
      </c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8"/>
    </row>
    <row r="2" spans="1:79" ht="20.25" customHeight="1" x14ac:dyDescent="0.3">
      <c r="A2" s="149" t="s">
        <v>30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1"/>
      <c r="Y2" s="149" t="s">
        <v>30</v>
      </c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1"/>
      <c r="AZ2" s="149" t="s">
        <v>65</v>
      </c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1"/>
    </row>
    <row r="3" spans="1:79" ht="24" customHeight="1" x14ac:dyDescent="0.3">
      <c r="A3" s="136" t="s">
        <v>23</v>
      </c>
      <c r="B3" s="137"/>
      <c r="C3" s="152" t="s">
        <v>73</v>
      </c>
      <c r="D3" s="152"/>
      <c r="E3" s="152"/>
      <c r="F3" s="152"/>
      <c r="G3" s="152"/>
      <c r="H3" s="13"/>
      <c r="I3" s="153" t="s">
        <v>44</v>
      </c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3"/>
      <c r="U3" s="13"/>
      <c r="V3" s="13"/>
      <c r="W3" s="13"/>
      <c r="X3" s="14"/>
      <c r="Y3" s="155" t="s">
        <v>23</v>
      </c>
      <c r="Z3" s="156"/>
      <c r="AA3" s="157" t="str">
        <f>C3</f>
        <v>COSMIATRIA</v>
      </c>
      <c r="AB3" s="157"/>
      <c r="AC3" s="157"/>
      <c r="AD3" s="157"/>
      <c r="AE3" s="157"/>
      <c r="AF3" s="22"/>
      <c r="AG3" s="13"/>
      <c r="AH3" s="153" t="s">
        <v>44</v>
      </c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3"/>
      <c r="AT3" s="13"/>
      <c r="AU3" s="13"/>
      <c r="AV3" s="13"/>
      <c r="AW3" s="13"/>
      <c r="AX3" s="13"/>
      <c r="AY3" s="14"/>
      <c r="AZ3" s="155" t="s">
        <v>23</v>
      </c>
      <c r="BA3" s="156"/>
      <c r="BB3" s="157" t="str">
        <f>C3</f>
        <v>COSMIATRIA</v>
      </c>
      <c r="BC3" s="157"/>
      <c r="BD3" s="157"/>
      <c r="BE3" s="157"/>
      <c r="BF3" s="157"/>
      <c r="BG3" s="22"/>
      <c r="BH3" s="13"/>
      <c r="BI3" s="153" t="s">
        <v>44</v>
      </c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136" t="s">
        <v>24</v>
      </c>
      <c r="B4" s="137"/>
      <c r="C4" s="135" t="s">
        <v>66</v>
      </c>
      <c r="D4" s="135"/>
      <c r="E4" s="135"/>
      <c r="F4" s="135"/>
      <c r="G4" s="135"/>
      <c r="H4" s="13"/>
      <c r="I4" s="154" t="s">
        <v>49</v>
      </c>
      <c r="J4" s="154"/>
      <c r="K4" s="154"/>
      <c r="L4" s="18" t="s">
        <v>43</v>
      </c>
      <c r="M4" s="158"/>
      <c r="N4" s="159"/>
      <c r="O4" s="159"/>
      <c r="P4" s="159"/>
      <c r="Q4" s="159"/>
      <c r="R4" s="159"/>
      <c r="S4" s="160"/>
      <c r="T4" s="13"/>
      <c r="U4" s="13"/>
      <c r="V4" s="13"/>
      <c r="W4" s="13"/>
      <c r="X4" s="14"/>
      <c r="Y4" s="155" t="s">
        <v>24</v>
      </c>
      <c r="Z4" s="156"/>
      <c r="AA4" s="135" t="str">
        <f>C4</f>
        <v>-</v>
      </c>
      <c r="AB4" s="135"/>
      <c r="AC4" s="135"/>
      <c r="AD4" s="135"/>
      <c r="AE4" s="135"/>
      <c r="AF4" s="22"/>
      <c r="AG4" s="13"/>
      <c r="AH4" s="154" t="s">
        <v>49</v>
      </c>
      <c r="AI4" s="154"/>
      <c r="AJ4" s="154"/>
      <c r="AK4" s="18" t="s">
        <v>43</v>
      </c>
      <c r="AL4" s="158"/>
      <c r="AM4" s="159"/>
      <c r="AN4" s="159"/>
      <c r="AO4" s="159"/>
      <c r="AP4" s="159"/>
      <c r="AQ4" s="159"/>
      <c r="AR4" s="160"/>
      <c r="AS4" s="13"/>
      <c r="AT4" s="13"/>
      <c r="AU4" s="13"/>
      <c r="AV4" s="13"/>
      <c r="AW4" s="13"/>
      <c r="AX4" s="13"/>
      <c r="AY4" s="14"/>
      <c r="AZ4" s="155" t="s">
        <v>24</v>
      </c>
      <c r="BA4" s="156"/>
      <c r="BB4" s="135" t="str">
        <f>C4</f>
        <v>-</v>
      </c>
      <c r="BC4" s="135"/>
      <c r="BD4" s="135"/>
      <c r="BE4" s="135"/>
      <c r="BF4" s="135"/>
      <c r="BG4" s="22"/>
      <c r="BH4" s="13"/>
      <c r="BI4" s="154" t="s">
        <v>49</v>
      </c>
      <c r="BJ4" s="154"/>
      <c r="BK4" s="154"/>
      <c r="BL4" s="18" t="s">
        <v>43</v>
      </c>
      <c r="BM4" s="158"/>
      <c r="BN4" s="159"/>
      <c r="BO4" s="159"/>
      <c r="BP4" s="159"/>
      <c r="BQ4" s="159"/>
      <c r="BR4" s="159"/>
      <c r="BS4" s="160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136" t="s">
        <v>25</v>
      </c>
      <c r="B5" s="137"/>
      <c r="C5" s="135" t="s">
        <v>66</v>
      </c>
      <c r="D5" s="135"/>
      <c r="E5" s="135"/>
      <c r="F5" s="135"/>
      <c r="G5" s="135"/>
      <c r="H5" s="13"/>
      <c r="I5" s="138" t="s">
        <v>51</v>
      </c>
      <c r="J5" s="138"/>
      <c r="K5" s="138"/>
      <c r="L5" s="19" t="s">
        <v>50</v>
      </c>
      <c r="M5" s="161"/>
      <c r="N5" s="162"/>
      <c r="O5" s="162"/>
      <c r="P5" s="162"/>
      <c r="Q5" s="162"/>
      <c r="R5" s="162"/>
      <c r="S5" s="163"/>
      <c r="T5" s="13"/>
      <c r="U5" s="13"/>
      <c r="V5" s="13"/>
      <c r="W5" s="13"/>
      <c r="X5" s="14"/>
      <c r="Y5" s="155" t="s">
        <v>25</v>
      </c>
      <c r="Z5" s="156"/>
      <c r="AA5" s="135" t="str">
        <f>C5</f>
        <v>-</v>
      </c>
      <c r="AB5" s="135"/>
      <c r="AC5" s="135"/>
      <c r="AD5" s="135"/>
      <c r="AE5" s="135"/>
      <c r="AF5" s="22"/>
      <c r="AG5" s="13"/>
      <c r="AH5" s="138" t="s">
        <v>51</v>
      </c>
      <c r="AI5" s="138"/>
      <c r="AJ5" s="138"/>
      <c r="AK5" s="19" t="s">
        <v>50</v>
      </c>
      <c r="AL5" s="161"/>
      <c r="AM5" s="162"/>
      <c r="AN5" s="162"/>
      <c r="AO5" s="162"/>
      <c r="AP5" s="162"/>
      <c r="AQ5" s="162"/>
      <c r="AR5" s="163"/>
      <c r="AS5" s="13"/>
      <c r="AT5" s="13"/>
      <c r="AU5" s="13"/>
      <c r="AV5" s="13"/>
      <c r="AW5" s="13"/>
      <c r="AX5" s="13"/>
      <c r="AY5" s="14"/>
      <c r="AZ5" s="155" t="s">
        <v>25</v>
      </c>
      <c r="BA5" s="156"/>
      <c r="BB5" s="135" t="str">
        <f>C5</f>
        <v>-</v>
      </c>
      <c r="BC5" s="135"/>
      <c r="BD5" s="135"/>
      <c r="BE5" s="135"/>
      <c r="BF5" s="135"/>
      <c r="BG5" s="22"/>
      <c r="BH5" s="13"/>
      <c r="BI5" s="138" t="s">
        <v>51</v>
      </c>
      <c r="BJ5" s="138"/>
      <c r="BK5" s="138"/>
      <c r="BL5" s="19" t="s">
        <v>50</v>
      </c>
      <c r="BM5" s="161"/>
      <c r="BN5" s="162"/>
      <c r="BO5" s="162"/>
      <c r="BP5" s="162"/>
      <c r="BQ5" s="162"/>
      <c r="BR5" s="162"/>
      <c r="BS5" s="163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136" t="s">
        <v>26</v>
      </c>
      <c r="B6" s="137"/>
      <c r="C6" s="135" t="s">
        <v>67</v>
      </c>
      <c r="D6" s="135"/>
      <c r="E6" s="135"/>
      <c r="F6" s="135"/>
      <c r="G6" s="135"/>
      <c r="H6" s="13"/>
      <c r="I6" s="139" t="s">
        <v>45</v>
      </c>
      <c r="J6" s="139"/>
      <c r="K6" s="139"/>
      <c r="L6" s="20" t="s">
        <v>46</v>
      </c>
      <c r="M6" s="161"/>
      <c r="N6" s="162"/>
      <c r="O6" s="162"/>
      <c r="P6" s="162"/>
      <c r="Q6" s="162"/>
      <c r="R6" s="162"/>
      <c r="S6" s="163"/>
      <c r="T6" s="13"/>
      <c r="U6" s="13"/>
      <c r="V6" s="13"/>
      <c r="W6" s="13"/>
      <c r="X6" s="14"/>
      <c r="Y6" s="155" t="s">
        <v>26</v>
      </c>
      <c r="Z6" s="156"/>
      <c r="AA6" s="135" t="str">
        <f>C6</f>
        <v>MATUTINO</v>
      </c>
      <c r="AB6" s="135"/>
      <c r="AC6" s="135"/>
      <c r="AD6" s="135"/>
      <c r="AE6" s="135"/>
      <c r="AF6" s="22"/>
      <c r="AG6" s="13"/>
      <c r="AH6" s="139" t="s">
        <v>45</v>
      </c>
      <c r="AI6" s="139"/>
      <c r="AJ6" s="139"/>
      <c r="AK6" s="20" t="s">
        <v>46</v>
      </c>
      <c r="AL6" s="161"/>
      <c r="AM6" s="162"/>
      <c r="AN6" s="162"/>
      <c r="AO6" s="162"/>
      <c r="AP6" s="162"/>
      <c r="AQ6" s="162"/>
      <c r="AR6" s="163"/>
      <c r="AS6" s="13"/>
      <c r="AT6" s="13"/>
      <c r="AU6" s="13"/>
      <c r="AV6" s="13"/>
      <c r="AW6" s="13"/>
      <c r="AX6" s="13"/>
      <c r="AY6" s="14"/>
      <c r="AZ6" s="155" t="s">
        <v>26</v>
      </c>
      <c r="BA6" s="156"/>
      <c r="BB6" s="135" t="str">
        <f>C6</f>
        <v>MATUTINO</v>
      </c>
      <c r="BC6" s="135"/>
      <c r="BD6" s="135"/>
      <c r="BE6" s="135"/>
      <c r="BF6" s="135"/>
      <c r="BG6" s="22"/>
      <c r="BH6" s="13"/>
      <c r="BI6" s="139" t="s">
        <v>45</v>
      </c>
      <c r="BJ6" s="139"/>
      <c r="BK6" s="139"/>
      <c r="BL6" s="20" t="s">
        <v>46</v>
      </c>
      <c r="BM6" s="161"/>
      <c r="BN6" s="162"/>
      <c r="BO6" s="162"/>
      <c r="BP6" s="162"/>
      <c r="BQ6" s="162"/>
      <c r="BR6" s="162"/>
      <c r="BS6" s="163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136" t="s">
        <v>27</v>
      </c>
      <c r="B7" s="137"/>
      <c r="C7" s="135" t="s">
        <v>74</v>
      </c>
      <c r="D7" s="135"/>
      <c r="E7" s="135"/>
      <c r="F7" s="135"/>
      <c r="G7" s="135"/>
      <c r="H7" s="15"/>
      <c r="I7" s="167" t="s">
        <v>47</v>
      </c>
      <c r="J7" s="167"/>
      <c r="K7" s="167"/>
      <c r="L7" s="21" t="s">
        <v>48</v>
      </c>
      <c r="M7" s="164"/>
      <c r="N7" s="165"/>
      <c r="O7" s="165"/>
      <c r="P7" s="165"/>
      <c r="Q7" s="165"/>
      <c r="R7" s="165"/>
      <c r="S7" s="166"/>
      <c r="T7" s="15"/>
      <c r="U7" s="15"/>
      <c r="V7" s="15"/>
      <c r="W7" s="15"/>
      <c r="X7" s="16"/>
      <c r="Y7" s="168" t="s">
        <v>27</v>
      </c>
      <c r="Z7" s="169"/>
      <c r="AA7" s="170" t="str">
        <f>C7</f>
        <v>B</v>
      </c>
      <c r="AB7" s="170"/>
      <c r="AC7" s="170"/>
      <c r="AD7" s="170"/>
      <c r="AE7" s="170"/>
      <c r="AF7" s="23"/>
      <c r="AG7" s="24"/>
      <c r="AH7" s="167" t="s">
        <v>47</v>
      </c>
      <c r="AI7" s="167"/>
      <c r="AJ7" s="167"/>
      <c r="AK7" s="21" t="s">
        <v>48</v>
      </c>
      <c r="AL7" s="164"/>
      <c r="AM7" s="165"/>
      <c r="AN7" s="165"/>
      <c r="AO7" s="165"/>
      <c r="AP7" s="165"/>
      <c r="AQ7" s="165"/>
      <c r="AR7" s="166"/>
      <c r="AS7" s="24"/>
      <c r="AT7" s="24"/>
      <c r="AU7" s="24"/>
      <c r="AV7" s="24"/>
      <c r="AW7" s="24"/>
      <c r="AX7" s="24"/>
      <c r="AY7" s="25"/>
      <c r="AZ7" s="168" t="s">
        <v>27</v>
      </c>
      <c r="BA7" s="169"/>
      <c r="BB7" s="170" t="str">
        <f>C7</f>
        <v>B</v>
      </c>
      <c r="BC7" s="170"/>
      <c r="BD7" s="170"/>
      <c r="BE7" s="170"/>
      <c r="BF7" s="170"/>
      <c r="BG7" s="23"/>
      <c r="BH7" s="24"/>
      <c r="BI7" s="167" t="s">
        <v>47</v>
      </c>
      <c r="BJ7" s="167"/>
      <c r="BK7" s="167"/>
      <c r="BL7" s="21" t="s">
        <v>48</v>
      </c>
      <c r="BM7" s="164"/>
      <c r="BN7" s="165"/>
      <c r="BO7" s="165"/>
      <c r="BP7" s="165"/>
      <c r="BQ7" s="165"/>
      <c r="BR7" s="162"/>
      <c r="BS7" s="163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25" t="s">
        <v>64</v>
      </c>
      <c r="BS8" s="125"/>
      <c r="BT8" s="125"/>
      <c r="BU8" s="125"/>
      <c r="BV8" s="125"/>
      <c r="BW8" s="125"/>
      <c r="BX8" s="125"/>
      <c r="BY8" s="125"/>
      <c r="BZ8" s="125"/>
      <c r="CA8" s="125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140" t="s">
        <v>59</v>
      </c>
      <c r="BA9" s="141"/>
      <c r="BB9" s="142"/>
      <c r="BC9" s="143" t="s">
        <v>61</v>
      </c>
      <c r="BD9" s="144"/>
      <c r="BE9" s="145"/>
      <c r="BF9" s="171" t="s">
        <v>58</v>
      </c>
      <c r="BG9" s="172"/>
      <c r="BH9" s="173"/>
      <c r="BI9" s="174" t="s">
        <v>63</v>
      </c>
      <c r="BJ9" s="175"/>
      <c r="BK9" s="176"/>
      <c r="BL9" s="180" t="s">
        <v>54</v>
      </c>
      <c r="BM9" s="181"/>
      <c r="BN9" s="182"/>
      <c r="BO9" s="177" t="s">
        <v>57</v>
      </c>
      <c r="BP9" s="178"/>
      <c r="BQ9" s="179"/>
      <c r="BR9" s="129" t="s">
        <v>62</v>
      </c>
      <c r="BS9" s="130"/>
      <c r="BT9" s="131"/>
      <c r="BU9" s="45" t="s">
        <v>60</v>
      </c>
      <c r="BV9" s="177" t="s">
        <v>55</v>
      </c>
      <c r="BW9" s="178"/>
      <c r="BX9" s="179"/>
      <c r="BY9" s="129" t="s">
        <v>56</v>
      </c>
      <c r="BZ9" s="130"/>
      <c r="CA9" s="131"/>
    </row>
    <row r="10" spans="1:79" ht="23.1" customHeight="1" x14ac:dyDescent="0.35">
      <c r="A10" s="32">
        <v>1</v>
      </c>
      <c r="B10" s="46" t="s">
        <v>75</v>
      </c>
      <c r="C10" s="48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132">
        <f>COUNTIF(C10:AY10,"A")</f>
        <v>0</v>
      </c>
      <c r="BA10" s="133"/>
      <c r="BB10" s="134"/>
      <c r="BC10" s="132">
        <f>COUNTIF(C10:AY10,"T")</f>
        <v>0</v>
      </c>
      <c r="BD10" s="133"/>
      <c r="BE10" s="134"/>
      <c r="BF10" s="132">
        <f>ROUNDDOWN(BC10/3,0)</f>
        <v>0</v>
      </c>
      <c r="BG10" s="133"/>
      <c r="BH10" s="134"/>
      <c r="BI10" s="132">
        <f>COUNTIF(C10:AY10,"FJ")</f>
        <v>0</v>
      </c>
      <c r="BJ10" s="133"/>
      <c r="BK10" s="134"/>
      <c r="BL10" s="132">
        <f>COUNTIF(C10:AY10,"F")</f>
        <v>0</v>
      </c>
      <c r="BM10" s="133"/>
      <c r="BN10" s="134"/>
      <c r="BO10" s="132">
        <f>COUNTIF(C10:AY10,"*")</f>
        <v>0</v>
      </c>
      <c r="BP10" s="133"/>
      <c r="BQ10" s="134"/>
      <c r="BR10" s="132">
        <f>BL10+BF10</f>
        <v>0</v>
      </c>
      <c r="BS10" s="133"/>
      <c r="BT10" s="134"/>
      <c r="BU10" s="2">
        <f>BO10-BR10</f>
        <v>0</v>
      </c>
      <c r="BV10" s="126" t="e">
        <f>(100*BU10)/BO10</f>
        <v>#DIV/0!</v>
      </c>
      <c r="BW10" s="127"/>
      <c r="BX10" s="128"/>
      <c r="BY10" s="126" t="e">
        <f>(100*BR10)/BO10</f>
        <v>#DIV/0!</v>
      </c>
      <c r="BZ10" s="127"/>
      <c r="CA10" s="128"/>
    </row>
    <row r="11" spans="1:79" ht="23.1" customHeight="1" x14ac:dyDescent="0.35">
      <c r="A11" s="33">
        <v>2</v>
      </c>
      <c r="B11" s="47" t="s">
        <v>76</v>
      </c>
      <c r="C11" s="48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132">
        <f t="shared" ref="AZ11:AZ22" si="0">COUNTIF(C11:AY11,"A")</f>
        <v>0</v>
      </c>
      <c r="BA11" s="133"/>
      <c r="BB11" s="134"/>
      <c r="BC11" s="132">
        <f t="shared" ref="BC11:BC22" si="1">COUNTIF(C11:AY11,"T")</f>
        <v>0</v>
      </c>
      <c r="BD11" s="133"/>
      <c r="BE11" s="134"/>
      <c r="BF11" s="132">
        <f t="shared" ref="BF11:BF22" si="2">ROUNDDOWN(BC11/3,0)</f>
        <v>0</v>
      </c>
      <c r="BG11" s="133"/>
      <c r="BH11" s="134"/>
      <c r="BI11" s="132">
        <f t="shared" ref="BI11:BI22" si="3">COUNTIF(C11:AY11,"FJ")</f>
        <v>0</v>
      </c>
      <c r="BJ11" s="133"/>
      <c r="BK11" s="134"/>
      <c r="BL11" s="132">
        <f t="shared" ref="BL11:BL22" si="4">COUNTIF(C11:AY11,"f")</f>
        <v>0</v>
      </c>
      <c r="BM11" s="133"/>
      <c r="BN11" s="134"/>
      <c r="BO11" s="132">
        <f t="shared" ref="BO11:BO22" si="5">COUNTIF(C11:AY11,"*")</f>
        <v>0</v>
      </c>
      <c r="BP11" s="133"/>
      <c r="BQ11" s="134"/>
      <c r="BR11" s="132">
        <f t="shared" ref="BR11:BR22" si="6">BL11+BF11</f>
        <v>0</v>
      </c>
      <c r="BS11" s="133"/>
      <c r="BT11" s="134"/>
      <c r="BU11" s="2">
        <f t="shared" ref="BU11:BU22" si="7">BO11-BR11</f>
        <v>0</v>
      </c>
      <c r="BV11" s="126" t="e">
        <f t="shared" ref="BV11:BV22" si="8">(100*BU11)/BO11</f>
        <v>#DIV/0!</v>
      </c>
      <c r="BW11" s="127"/>
      <c r="BX11" s="128"/>
      <c r="BY11" s="126" t="e">
        <f t="shared" ref="BY11:BY22" si="9">(100*BR11)/BO11</f>
        <v>#DIV/0!</v>
      </c>
      <c r="BZ11" s="127"/>
      <c r="CA11" s="128"/>
    </row>
    <row r="12" spans="1:79" ht="23.1" customHeight="1" x14ac:dyDescent="0.35">
      <c r="A12" s="32">
        <v>3</v>
      </c>
      <c r="B12" s="46" t="s">
        <v>77</v>
      </c>
      <c r="C12" s="48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32">
        <f t="shared" si="0"/>
        <v>0</v>
      </c>
      <c r="BA12" s="133"/>
      <c r="BB12" s="134"/>
      <c r="BC12" s="132">
        <f t="shared" si="1"/>
        <v>0</v>
      </c>
      <c r="BD12" s="133"/>
      <c r="BE12" s="134"/>
      <c r="BF12" s="132">
        <f t="shared" si="2"/>
        <v>0</v>
      </c>
      <c r="BG12" s="133"/>
      <c r="BH12" s="134"/>
      <c r="BI12" s="132">
        <f t="shared" si="3"/>
        <v>0</v>
      </c>
      <c r="BJ12" s="133"/>
      <c r="BK12" s="134"/>
      <c r="BL12" s="132">
        <f t="shared" si="4"/>
        <v>0</v>
      </c>
      <c r="BM12" s="133"/>
      <c r="BN12" s="134"/>
      <c r="BO12" s="132">
        <f t="shared" si="5"/>
        <v>0</v>
      </c>
      <c r="BP12" s="133"/>
      <c r="BQ12" s="134"/>
      <c r="BR12" s="132">
        <f t="shared" si="6"/>
        <v>0</v>
      </c>
      <c r="BS12" s="133"/>
      <c r="BT12" s="134"/>
      <c r="BU12" s="2">
        <f t="shared" si="7"/>
        <v>0</v>
      </c>
      <c r="BV12" s="126" t="e">
        <f t="shared" si="8"/>
        <v>#DIV/0!</v>
      </c>
      <c r="BW12" s="127"/>
      <c r="BX12" s="128"/>
      <c r="BY12" s="126" t="e">
        <f t="shared" si="9"/>
        <v>#DIV/0!</v>
      </c>
      <c r="BZ12" s="127"/>
      <c r="CA12" s="128"/>
    </row>
    <row r="13" spans="1:79" ht="23.1" customHeight="1" x14ac:dyDescent="0.35">
      <c r="A13" s="33">
        <v>4</v>
      </c>
      <c r="B13" s="47" t="s">
        <v>78</v>
      </c>
      <c r="C13" s="48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32">
        <f t="shared" si="0"/>
        <v>0</v>
      </c>
      <c r="BA13" s="133"/>
      <c r="BB13" s="134"/>
      <c r="BC13" s="132">
        <f t="shared" si="1"/>
        <v>0</v>
      </c>
      <c r="BD13" s="133"/>
      <c r="BE13" s="134"/>
      <c r="BF13" s="132">
        <f t="shared" si="2"/>
        <v>0</v>
      </c>
      <c r="BG13" s="133"/>
      <c r="BH13" s="134"/>
      <c r="BI13" s="132">
        <f t="shared" si="3"/>
        <v>0</v>
      </c>
      <c r="BJ13" s="133"/>
      <c r="BK13" s="134"/>
      <c r="BL13" s="132">
        <f t="shared" si="4"/>
        <v>0</v>
      </c>
      <c r="BM13" s="133"/>
      <c r="BN13" s="134"/>
      <c r="BO13" s="132">
        <f t="shared" si="5"/>
        <v>0</v>
      </c>
      <c r="BP13" s="133"/>
      <c r="BQ13" s="134"/>
      <c r="BR13" s="132">
        <f t="shared" si="6"/>
        <v>0</v>
      </c>
      <c r="BS13" s="133"/>
      <c r="BT13" s="134"/>
      <c r="BU13" s="2">
        <f t="shared" si="7"/>
        <v>0</v>
      </c>
      <c r="BV13" s="126" t="e">
        <f t="shared" si="8"/>
        <v>#DIV/0!</v>
      </c>
      <c r="BW13" s="127"/>
      <c r="BX13" s="128"/>
      <c r="BY13" s="126" t="e">
        <f t="shared" si="9"/>
        <v>#DIV/0!</v>
      </c>
      <c r="BZ13" s="127"/>
      <c r="CA13" s="128"/>
    </row>
    <row r="14" spans="1:79" ht="23.1" customHeight="1" x14ac:dyDescent="0.35">
      <c r="A14" s="32">
        <v>5</v>
      </c>
      <c r="B14" s="46" t="s">
        <v>79</v>
      </c>
      <c r="C14" s="48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32">
        <f t="shared" si="0"/>
        <v>0</v>
      </c>
      <c r="BA14" s="133"/>
      <c r="BB14" s="134"/>
      <c r="BC14" s="132">
        <f t="shared" si="1"/>
        <v>0</v>
      </c>
      <c r="BD14" s="133"/>
      <c r="BE14" s="134"/>
      <c r="BF14" s="132">
        <f t="shared" si="2"/>
        <v>0</v>
      </c>
      <c r="BG14" s="133"/>
      <c r="BH14" s="134"/>
      <c r="BI14" s="132">
        <f t="shared" si="3"/>
        <v>0</v>
      </c>
      <c r="BJ14" s="133"/>
      <c r="BK14" s="134"/>
      <c r="BL14" s="132">
        <f t="shared" si="4"/>
        <v>0</v>
      </c>
      <c r="BM14" s="133"/>
      <c r="BN14" s="134"/>
      <c r="BO14" s="132">
        <f t="shared" si="5"/>
        <v>0</v>
      </c>
      <c r="BP14" s="133"/>
      <c r="BQ14" s="134"/>
      <c r="BR14" s="132">
        <f t="shared" si="6"/>
        <v>0</v>
      </c>
      <c r="BS14" s="133"/>
      <c r="BT14" s="134"/>
      <c r="BU14" s="2">
        <f t="shared" si="7"/>
        <v>0</v>
      </c>
      <c r="BV14" s="126" t="e">
        <f t="shared" si="8"/>
        <v>#DIV/0!</v>
      </c>
      <c r="BW14" s="127"/>
      <c r="BX14" s="128"/>
      <c r="BY14" s="126" t="e">
        <f t="shared" si="9"/>
        <v>#DIV/0!</v>
      </c>
      <c r="BZ14" s="127"/>
      <c r="CA14" s="128"/>
    </row>
    <row r="15" spans="1:79" ht="23.1" customHeight="1" x14ac:dyDescent="0.35">
      <c r="A15" s="33">
        <v>6</v>
      </c>
      <c r="B15" s="47" t="s">
        <v>80</v>
      </c>
      <c r="C15" s="48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32">
        <f t="shared" si="0"/>
        <v>0</v>
      </c>
      <c r="BA15" s="133"/>
      <c r="BB15" s="134"/>
      <c r="BC15" s="132">
        <f t="shared" si="1"/>
        <v>0</v>
      </c>
      <c r="BD15" s="133"/>
      <c r="BE15" s="134"/>
      <c r="BF15" s="132">
        <f t="shared" si="2"/>
        <v>0</v>
      </c>
      <c r="BG15" s="133"/>
      <c r="BH15" s="134"/>
      <c r="BI15" s="132">
        <f t="shared" si="3"/>
        <v>0</v>
      </c>
      <c r="BJ15" s="133"/>
      <c r="BK15" s="134"/>
      <c r="BL15" s="132">
        <f t="shared" si="4"/>
        <v>0</v>
      </c>
      <c r="BM15" s="133"/>
      <c r="BN15" s="134"/>
      <c r="BO15" s="132">
        <f t="shared" si="5"/>
        <v>0</v>
      </c>
      <c r="BP15" s="133"/>
      <c r="BQ15" s="134"/>
      <c r="BR15" s="132">
        <f t="shared" si="6"/>
        <v>0</v>
      </c>
      <c r="BS15" s="133"/>
      <c r="BT15" s="134"/>
      <c r="BU15" s="2">
        <f t="shared" si="7"/>
        <v>0</v>
      </c>
      <c r="BV15" s="126" t="e">
        <f t="shared" si="8"/>
        <v>#DIV/0!</v>
      </c>
      <c r="BW15" s="127"/>
      <c r="BX15" s="128"/>
      <c r="BY15" s="126" t="e">
        <f t="shared" si="9"/>
        <v>#DIV/0!</v>
      </c>
      <c r="BZ15" s="127"/>
      <c r="CA15" s="128"/>
    </row>
    <row r="16" spans="1:79" ht="23.1" customHeight="1" x14ac:dyDescent="0.35">
      <c r="A16" s="32">
        <v>7</v>
      </c>
      <c r="B16" s="46" t="s">
        <v>81</v>
      </c>
      <c r="C16" s="48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32">
        <f t="shared" si="0"/>
        <v>0</v>
      </c>
      <c r="BA16" s="133"/>
      <c r="BB16" s="134"/>
      <c r="BC16" s="132">
        <f t="shared" si="1"/>
        <v>0</v>
      </c>
      <c r="BD16" s="133"/>
      <c r="BE16" s="134"/>
      <c r="BF16" s="132">
        <f t="shared" si="2"/>
        <v>0</v>
      </c>
      <c r="BG16" s="133"/>
      <c r="BH16" s="134"/>
      <c r="BI16" s="132">
        <f t="shared" si="3"/>
        <v>0</v>
      </c>
      <c r="BJ16" s="133"/>
      <c r="BK16" s="134"/>
      <c r="BL16" s="132">
        <f t="shared" si="4"/>
        <v>0</v>
      </c>
      <c r="BM16" s="133"/>
      <c r="BN16" s="134"/>
      <c r="BO16" s="132">
        <f t="shared" si="5"/>
        <v>0</v>
      </c>
      <c r="BP16" s="133"/>
      <c r="BQ16" s="134"/>
      <c r="BR16" s="132">
        <f t="shared" si="6"/>
        <v>0</v>
      </c>
      <c r="BS16" s="133"/>
      <c r="BT16" s="134"/>
      <c r="BU16" s="2">
        <f t="shared" si="7"/>
        <v>0</v>
      </c>
      <c r="BV16" s="126" t="e">
        <f t="shared" si="8"/>
        <v>#DIV/0!</v>
      </c>
      <c r="BW16" s="127"/>
      <c r="BX16" s="128"/>
      <c r="BY16" s="126" t="e">
        <f t="shared" si="9"/>
        <v>#DIV/0!</v>
      </c>
      <c r="BZ16" s="127"/>
      <c r="CA16" s="128"/>
    </row>
    <row r="17" spans="1:79" ht="23.1" customHeight="1" x14ac:dyDescent="0.35">
      <c r="A17" s="33">
        <v>8</v>
      </c>
      <c r="B17" s="47" t="s">
        <v>82</v>
      </c>
      <c r="C17" s="48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32">
        <f t="shared" si="0"/>
        <v>0</v>
      </c>
      <c r="BA17" s="133"/>
      <c r="BB17" s="134"/>
      <c r="BC17" s="132">
        <f t="shared" si="1"/>
        <v>0</v>
      </c>
      <c r="BD17" s="133"/>
      <c r="BE17" s="134"/>
      <c r="BF17" s="132">
        <f t="shared" si="2"/>
        <v>0</v>
      </c>
      <c r="BG17" s="133"/>
      <c r="BH17" s="134"/>
      <c r="BI17" s="132">
        <f t="shared" si="3"/>
        <v>0</v>
      </c>
      <c r="BJ17" s="133"/>
      <c r="BK17" s="134"/>
      <c r="BL17" s="132">
        <f t="shared" si="4"/>
        <v>0</v>
      </c>
      <c r="BM17" s="133"/>
      <c r="BN17" s="134"/>
      <c r="BO17" s="132">
        <f t="shared" si="5"/>
        <v>0</v>
      </c>
      <c r="BP17" s="133"/>
      <c r="BQ17" s="134"/>
      <c r="BR17" s="132">
        <f t="shared" si="6"/>
        <v>0</v>
      </c>
      <c r="BS17" s="133"/>
      <c r="BT17" s="134"/>
      <c r="BU17" s="2">
        <f t="shared" si="7"/>
        <v>0</v>
      </c>
      <c r="BV17" s="126" t="e">
        <f t="shared" si="8"/>
        <v>#DIV/0!</v>
      </c>
      <c r="BW17" s="127"/>
      <c r="BX17" s="128"/>
      <c r="BY17" s="126" t="e">
        <f t="shared" si="9"/>
        <v>#DIV/0!</v>
      </c>
      <c r="BZ17" s="127"/>
      <c r="CA17" s="128"/>
    </row>
    <row r="18" spans="1:79" ht="23.1" customHeight="1" x14ac:dyDescent="0.35">
      <c r="A18" s="32">
        <v>9</v>
      </c>
      <c r="B18" s="46" t="s">
        <v>83</v>
      </c>
      <c r="C18" s="48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32">
        <f t="shared" si="0"/>
        <v>0</v>
      </c>
      <c r="BA18" s="133"/>
      <c r="BB18" s="134"/>
      <c r="BC18" s="132">
        <f t="shared" si="1"/>
        <v>0</v>
      </c>
      <c r="BD18" s="133"/>
      <c r="BE18" s="134"/>
      <c r="BF18" s="132">
        <f t="shared" si="2"/>
        <v>0</v>
      </c>
      <c r="BG18" s="133"/>
      <c r="BH18" s="134"/>
      <c r="BI18" s="132">
        <f t="shared" si="3"/>
        <v>0</v>
      </c>
      <c r="BJ18" s="133"/>
      <c r="BK18" s="134"/>
      <c r="BL18" s="132">
        <f t="shared" si="4"/>
        <v>0</v>
      </c>
      <c r="BM18" s="133"/>
      <c r="BN18" s="134"/>
      <c r="BO18" s="132">
        <f t="shared" si="5"/>
        <v>0</v>
      </c>
      <c r="BP18" s="133"/>
      <c r="BQ18" s="134"/>
      <c r="BR18" s="132">
        <f t="shared" si="6"/>
        <v>0</v>
      </c>
      <c r="BS18" s="133"/>
      <c r="BT18" s="134"/>
      <c r="BU18" s="2">
        <f t="shared" si="7"/>
        <v>0</v>
      </c>
      <c r="BV18" s="126" t="e">
        <f t="shared" si="8"/>
        <v>#DIV/0!</v>
      </c>
      <c r="BW18" s="127"/>
      <c r="BX18" s="128"/>
      <c r="BY18" s="126" t="e">
        <f t="shared" si="9"/>
        <v>#DIV/0!</v>
      </c>
      <c r="BZ18" s="127"/>
      <c r="CA18" s="128"/>
    </row>
    <row r="19" spans="1:79" ht="23.1" customHeight="1" x14ac:dyDescent="0.35">
      <c r="A19" s="33">
        <v>10</v>
      </c>
      <c r="B19" s="47" t="s">
        <v>84</v>
      </c>
      <c r="C19" s="48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32">
        <f t="shared" si="0"/>
        <v>0</v>
      </c>
      <c r="BA19" s="133"/>
      <c r="BB19" s="134"/>
      <c r="BC19" s="132">
        <f t="shared" si="1"/>
        <v>0</v>
      </c>
      <c r="BD19" s="133"/>
      <c r="BE19" s="134"/>
      <c r="BF19" s="132">
        <f t="shared" si="2"/>
        <v>0</v>
      </c>
      <c r="BG19" s="133"/>
      <c r="BH19" s="134"/>
      <c r="BI19" s="132">
        <f t="shared" si="3"/>
        <v>0</v>
      </c>
      <c r="BJ19" s="133"/>
      <c r="BK19" s="134"/>
      <c r="BL19" s="132">
        <f t="shared" si="4"/>
        <v>0</v>
      </c>
      <c r="BM19" s="133"/>
      <c r="BN19" s="134"/>
      <c r="BO19" s="132">
        <f t="shared" si="5"/>
        <v>0</v>
      </c>
      <c r="BP19" s="133"/>
      <c r="BQ19" s="134"/>
      <c r="BR19" s="132">
        <f t="shared" si="6"/>
        <v>0</v>
      </c>
      <c r="BS19" s="133"/>
      <c r="BT19" s="134"/>
      <c r="BU19" s="2">
        <f t="shared" si="7"/>
        <v>0</v>
      </c>
      <c r="BV19" s="126" t="e">
        <f t="shared" si="8"/>
        <v>#DIV/0!</v>
      </c>
      <c r="BW19" s="127"/>
      <c r="BX19" s="128"/>
      <c r="BY19" s="126" t="e">
        <f t="shared" si="9"/>
        <v>#DIV/0!</v>
      </c>
      <c r="BZ19" s="127"/>
      <c r="CA19" s="128"/>
    </row>
    <row r="20" spans="1:79" ht="23.1" customHeight="1" x14ac:dyDescent="0.35">
      <c r="A20" s="32">
        <v>11</v>
      </c>
      <c r="B20" s="46" t="s">
        <v>85</v>
      </c>
      <c r="C20" s="48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32">
        <f t="shared" si="0"/>
        <v>0</v>
      </c>
      <c r="BA20" s="133"/>
      <c r="BB20" s="134"/>
      <c r="BC20" s="132">
        <f t="shared" si="1"/>
        <v>0</v>
      </c>
      <c r="BD20" s="133"/>
      <c r="BE20" s="134"/>
      <c r="BF20" s="132">
        <f t="shared" si="2"/>
        <v>0</v>
      </c>
      <c r="BG20" s="133"/>
      <c r="BH20" s="134"/>
      <c r="BI20" s="132">
        <f t="shared" si="3"/>
        <v>0</v>
      </c>
      <c r="BJ20" s="133"/>
      <c r="BK20" s="134"/>
      <c r="BL20" s="132">
        <f t="shared" si="4"/>
        <v>0</v>
      </c>
      <c r="BM20" s="133"/>
      <c r="BN20" s="134"/>
      <c r="BO20" s="132">
        <f t="shared" si="5"/>
        <v>0</v>
      </c>
      <c r="BP20" s="133"/>
      <c r="BQ20" s="134"/>
      <c r="BR20" s="132">
        <f t="shared" si="6"/>
        <v>0</v>
      </c>
      <c r="BS20" s="133"/>
      <c r="BT20" s="134"/>
      <c r="BU20" s="2">
        <f t="shared" si="7"/>
        <v>0</v>
      </c>
      <c r="BV20" s="126" t="e">
        <f t="shared" si="8"/>
        <v>#DIV/0!</v>
      </c>
      <c r="BW20" s="127"/>
      <c r="BX20" s="128"/>
      <c r="BY20" s="126" t="e">
        <f t="shared" si="9"/>
        <v>#DIV/0!</v>
      </c>
      <c r="BZ20" s="127"/>
      <c r="CA20" s="128"/>
    </row>
    <row r="21" spans="1:79" ht="23.1" customHeight="1" x14ac:dyDescent="0.35">
      <c r="A21" s="33">
        <v>12</v>
      </c>
      <c r="B21" s="47" t="s">
        <v>86</v>
      </c>
      <c r="C21" s="48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32">
        <f t="shared" si="0"/>
        <v>0</v>
      </c>
      <c r="BA21" s="133"/>
      <c r="BB21" s="134"/>
      <c r="BC21" s="132">
        <f t="shared" si="1"/>
        <v>0</v>
      </c>
      <c r="BD21" s="133"/>
      <c r="BE21" s="134"/>
      <c r="BF21" s="132">
        <f t="shared" si="2"/>
        <v>0</v>
      </c>
      <c r="BG21" s="133"/>
      <c r="BH21" s="134"/>
      <c r="BI21" s="132">
        <f t="shared" si="3"/>
        <v>0</v>
      </c>
      <c r="BJ21" s="133"/>
      <c r="BK21" s="134"/>
      <c r="BL21" s="132">
        <f t="shared" si="4"/>
        <v>0</v>
      </c>
      <c r="BM21" s="133"/>
      <c r="BN21" s="134"/>
      <c r="BO21" s="132">
        <f t="shared" si="5"/>
        <v>0</v>
      </c>
      <c r="BP21" s="133"/>
      <c r="BQ21" s="134"/>
      <c r="BR21" s="132">
        <f t="shared" si="6"/>
        <v>0</v>
      </c>
      <c r="BS21" s="133"/>
      <c r="BT21" s="134"/>
      <c r="BU21" s="2">
        <f t="shared" si="7"/>
        <v>0</v>
      </c>
      <c r="BV21" s="126" t="e">
        <f t="shared" si="8"/>
        <v>#DIV/0!</v>
      </c>
      <c r="BW21" s="127"/>
      <c r="BX21" s="128"/>
      <c r="BY21" s="126" t="e">
        <f t="shared" si="9"/>
        <v>#DIV/0!</v>
      </c>
      <c r="BZ21" s="127"/>
      <c r="CA21" s="128"/>
    </row>
    <row r="22" spans="1:79" ht="23.1" customHeight="1" x14ac:dyDescent="0.35">
      <c r="A22" s="32">
        <v>13</v>
      </c>
      <c r="B22" s="46" t="s">
        <v>87</v>
      </c>
      <c r="C22" s="48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32">
        <f t="shared" si="0"/>
        <v>0</v>
      </c>
      <c r="BA22" s="133"/>
      <c r="BB22" s="134"/>
      <c r="BC22" s="132">
        <f t="shared" si="1"/>
        <v>0</v>
      </c>
      <c r="BD22" s="133"/>
      <c r="BE22" s="134"/>
      <c r="BF22" s="132">
        <f t="shared" si="2"/>
        <v>0</v>
      </c>
      <c r="BG22" s="133"/>
      <c r="BH22" s="134"/>
      <c r="BI22" s="132">
        <f t="shared" si="3"/>
        <v>0</v>
      </c>
      <c r="BJ22" s="133"/>
      <c r="BK22" s="134"/>
      <c r="BL22" s="132">
        <f t="shared" si="4"/>
        <v>0</v>
      </c>
      <c r="BM22" s="133"/>
      <c r="BN22" s="134"/>
      <c r="BO22" s="132">
        <f t="shared" si="5"/>
        <v>0</v>
      </c>
      <c r="BP22" s="133"/>
      <c r="BQ22" s="134"/>
      <c r="BR22" s="132">
        <f t="shared" si="6"/>
        <v>0</v>
      </c>
      <c r="BS22" s="133"/>
      <c r="BT22" s="134"/>
      <c r="BU22" s="2">
        <f t="shared" si="7"/>
        <v>0</v>
      </c>
      <c r="BV22" s="126" t="e">
        <f t="shared" si="8"/>
        <v>#DIV/0!</v>
      </c>
      <c r="BW22" s="127"/>
      <c r="BX22" s="128"/>
      <c r="BY22" s="126" t="e">
        <f t="shared" si="9"/>
        <v>#DIV/0!</v>
      </c>
      <c r="BZ22" s="127"/>
      <c r="CA22" s="128"/>
    </row>
  </sheetData>
  <sortState xmlns:xlrd2="http://schemas.microsoft.com/office/spreadsheetml/2017/richdata2" ref="B10:B22">
    <sortCondition ref="B10:B22"/>
  </sortState>
  <mergeCells count="181"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L10:BN10"/>
    <mergeCell ref="BO10:BQ10"/>
    <mergeCell ref="BR10:BT10"/>
    <mergeCell ref="BV10:BX10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L22:BN22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V16:BX16"/>
    <mergeCell ref="BI19:BK19"/>
    <mergeCell ref="BL17:BN17"/>
    <mergeCell ref="BO17:BQ17"/>
    <mergeCell ref="BI20:BK20"/>
    <mergeCell ref="BI21:BK21"/>
    <mergeCell ref="BL21:BN21"/>
    <mergeCell ref="BO21:BQ21"/>
    <mergeCell ref="BO22:BQ22"/>
    <mergeCell ref="BC14:BE14"/>
    <mergeCell ref="BC15:BE15"/>
    <mergeCell ref="BF18:BH18"/>
    <mergeCell ref="BF19:BH19"/>
    <mergeCell ref="BF20:BH20"/>
    <mergeCell ref="BF21:BH21"/>
    <mergeCell ref="BF22:BH22"/>
    <mergeCell ref="BF14:BH14"/>
    <mergeCell ref="BF15:BH15"/>
    <mergeCell ref="BF16:BH16"/>
    <mergeCell ref="BF17:BH17"/>
    <mergeCell ref="BC16:BE16"/>
    <mergeCell ref="BC17:BE17"/>
    <mergeCell ref="BC18:BE18"/>
    <mergeCell ref="BC19:BE19"/>
    <mergeCell ref="BC20:BE20"/>
    <mergeCell ref="BC21:BE21"/>
    <mergeCell ref="BC22:BE22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L4:AR7"/>
    <mergeCell ref="AZ3:BA3"/>
    <mergeCell ref="BB3:BF3"/>
    <mergeCell ref="BI3:BS3"/>
    <mergeCell ref="AZ4:BA4"/>
    <mergeCell ref="BI4:BK4"/>
    <mergeCell ref="BM4:BS7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BI5:BK5"/>
    <mergeCell ref="AZ10:BB10"/>
    <mergeCell ref="AZ11:BB11"/>
    <mergeCell ref="AZ12:BB12"/>
    <mergeCell ref="AZ13:BB13"/>
    <mergeCell ref="AZ9:BB9"/>
    <mergeCell ref="BC9:BE9"/>
    <mergeCell ref="BI6:BK6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M4:S7"/>
    <mergeCell ref="AH7:AJ7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R8:CA8"/>
    <mergeCell ref="BY18:CA18"/>
    <mergeCell ref="BY19:CA19"/>
    <mergeCell ref="BY20:CA20"/>
    <mergeCell ref="BY21:CA21"/>
    <mergeCell ref="BY22:CA22"/>
    <mergeCell ref="BV12:BX12"/>
    <mergeCell ref="BR21:BT21"/>
    <mergeCell ref="BV21:BX21"/>
    <mergeCell ref="BR12:BT12"/>
    <mergeCell ref="BR9:BT9"/>
    <mergeCell ref="BV9:BX9"/>
    <mergeCell ref="BR22:BT22"/>
    <mergeCell ref="BV22:BX22"/>
  </mergeCells>
  <conditionalFormatting sqref="C10:AY22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22"/>
  <sheetViews>
    <sheetView view="pageBreakPreview" zoomScale="30" zoomScaleNormal="100" zoomScaleSheetLayoutView="30" zoomScalePageLayoutView="70" workbookViewId="0">
      <selection activeCell="A23" sqref="A23:XFD26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146" t="s">
        <v>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8"/>
    </row>
    <row r="2" spans="1:24" ht="33" customHeight="1" x14ac:dyDescent="0.3">
      <c r="A2" s="149" t="s">
        <v>29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1"/>
    </row>
    <row r="3" spans="1:24" ht="21.9" customHeight="1" x14ac:dyDescent="0.3">
      <c r="A3" s="136" t="s">
        <v>23</v>
      </c>
      <c r="B3" s="137"/>
      <c r="C3" s="152" t="str">
        <f>Asistencias!C3</f>
        <v>COSMIATRIA</v>
      </c>
      <c r="D3" s="152"/>
      <c r="E3" s="152"/>
      <c r="F3" s="152"/>
      <c r="G3" s="152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4"/>
    </row>
    <row r="4" spans="1:24" ht="21.9" customHeight="1" x14ac:dyDescent="0.4">
      <c r="A4" s="136" t="s">
        <v>24</v>
      </c>
      <c r="B4" s="137"/>
      <c r="C4" s="135" t="str">
        <f>Asistencias!C4</f>
        <v>-</v>
      </c>
      <c r="D4" s="135"/>
      <c r="E4" s="135"/>
      <c r="F4" s="135"/>
      <c r="G4" s="135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4"/>
    </row>
    <row r="5" spans="1:24" ht="21.9" customHeight="1" x14ac:dyDescent="0.4">
      <c r="A5" s="136" t="s">
        <v>25</v>
      </c>
      <c r="B5" s="137"/>
      <c r="C5" s="135" t="str">
        <f>Asistencias!C5</f>
        <v>-</v>
      </c>
      <c r="D5" s="135"/>
      <c r="E5" s="135"/>
      <c r="F5" s="135"/>
      <c r="G5" s="135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4"/>
    </row>
    <row r="6" spans="1:24" ht="21.9" customHeight="1" x14ac:dyDescent="0.4">
      <c r="A6" s="136" t="s">
        <v>26</v>
      </c>
      <c r="B6" s="137"/>
      <c r="C6" s="135" t="str">
        <f>Asistencias!C6</f>
        <v>MATUTINO</v>
      </c>
      <c r="D6" s="135"/>
      <c r="E6" s="135"/>
      <c r="F6" s="135"/>
      <c r="G6" s="135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4"/>
    </row>
    <row r="7" spans="1:24" ht="21.9" customHeight="1" x14ac:dyDescent="0.4">
      <c r="A7" s="136" t="s">
        <v>27</v>
      </c>
      <c r="B7" s="137"/>
      <c r="C7" s="135" t="str">
        <f>Asistencias!C7</f>
        <v>B</v>
      </c>
      <c r="D7" s="135"/>
      <c r="E7" s="135"/>
      <c r="F7" s="135"/>
      <c r="G7" s="13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6"/>
    </row>
    <row r="8" spans="1:24" ht="24" customHeight="1" x14ac:dyDescent="0.3">
      <c r="A8" s="28"/>
      <c r="B8" s="1"/>
      <c r="C8" s="187" t="s">
        <v>68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7" t="s">
        <v>69</v>
      </c>
      <c r="O8" s="188"/>
      <c r="P8" s="188"/>
      <c r="Q8" s="188"/>
      <c r="R8" s="188"/>
      <c r="S8" s="188"/>
      <c r="T8" s="188"/>
      <c r="U8" s="188"/>
      <c r="V8" s="188"/>
      <c r="W8" s="188"/>
      <c r="X8" s="188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Alulema Romo Mercy Edith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22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Arteaga Alvarado Gabriela Michelle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22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Borja Cardenas Zoe Kelaia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Cedeño Cedeño Shirle Eliana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Duran Amaguaña Teresa De Jesus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Guadalupe Paredes Leslie Alejandra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Imbaquingo Simbaña Ivis Liseth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Leon Zavala Skarleth Anahi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Naula Teanga Samia Veronica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Ortega Perez Sandra Daniela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>Solorzano Ramon Sophia Fernanda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>Vaca Yanez Kerly Daniela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>Villarreal Boada Maria Belen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37"/>
  <sheetViews>
    <sheetView tabSelected="1" view="pageBreakPreview" zoomScale="50" zoomScaleNormal="130" zoomScaleSheetLayoutView="50" workbookViewId="0">
      <selection activeCell="AA25" sqref="AA25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4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64" t="s">
        <v>31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6"/>
    </row>
    <row r="2" spans="1:20" ht="15.75" customHeight="1" x14ac:dyDescent="0.3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9"/>
      <c r="T2"/>
    </row>
    <row r="3" spans="1:20" ht="18.75" customHeight="1" x14ac:dyDescent="0.3">
      <c r="A3" s="70" t="s">
        <v>52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/>
    </row>
    <row r="4" spans="1:20" ht="14.25" customHeigh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20" ht="22.5" customHeigh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20" x14ac:dyDescent="0.3">
      <c r="A6" s="74" t="s">
        <v>32</v>
      </c>
      <c r="B6" s="75"/>
      <c r="C6" s="76"/>
      <c r="D6" s="77" t="str">
        <f>Asistencias!C3</f>
        <v>COSMIATRIA</v>
      </c>
      <c r="E6" s="78"/>
      <c r="F6" s="78"/>
      <c r="G6" s="78"/>
      <c r="H6" s="78"/>
      <c r="I6" s="78"/>
      <c r="J6" s="79"/>
      <c r="K6" s="7" t="s">
        <v>33</v>
      </c>
      <c r="L6" s="80" t="str">
        <f>Asistencias!C5</f>
        <v>-</v>
      </c>
      <c r="M6" s="81"/>
      <c r="N6" s="81"/>
      <c r="O6" s="81"/>
      <c r="P6" s="81"/>
      <c r="Q6" s="81"/>
      <c r="R6" s="81"/>
      <c r="S6" s="82"/>
    </row>
    <row r="7" spans="1:20" ht="15" thickBot="1" x14ac:dyDescent="0.35">
      <c r="A7" s="87" t="s">
        <v>34</v>
      </c>
      <c r="B7" s="88"/>
      <c r="C7" s="89"/>
      <c r="D7" s="80" t="str">
        <f>Asistencias!C4</f>
        <v>-</v>
      </c>
      <c r="E7" s="81"/>
      <c r="F7" s="81"/>
      <c r="G7" s="81"/>
      <c r="H7" s="81"/>
      <c r="I7" s="81"/>
      <c r="J7" s="81"/>
      <c r="K7" s="81"/>
      <c r="L7" s="87" t="s">
        <v>35</v>
      </c>
      <c r="M7" s="88"/>
      <c r="N7" s="89"/>
      <c r="O7" s="90" t="str">
        <f>Asistencias!C6</f>
        <v>MATUTINO</v>
      </c>
      <c r="P7" s="91"/>
      <c r="Q7" s="91"/>
      <c r="R7" s="91"/>
      <c r="S7" s="92"/>
    </row>
    <row r="8" spans="1:20" ht="15" customHeight="1" x14ac:dyDescent="0.3">
      <c r="A8" s="93" t="s">
        <v>36</v>
      </c>
      <c r="B8" s="94"/>
      <c r="C8" s="97" t="s">
        <v>37</v>
      </c>
      <c r="D8" s="98"/>
      <c r="E8" s="98"/>
      <c r="F8" s="98"/>
      <c r="G8" s="98"/>
      <c r="H8" s="98"/>
      <c r="I8" s="99"/>
      <c r="J8" s="106" t="s">
        <v>72</v>
      </c>
      <c r="K8" s="106" t="s">
        <v>71</v>
      </c>
      <c r="L8" s="108" t="s">
        <v>38</v>
      </c>
      <c r="M8" s="109" t="s">
        <v>70</v>
      </c>
      <c r="N8" s="108" t="s">
        <v>39</v>
      </c>
      <c r="O8" s="110" t="s">
        <v>40</v>
      </c>
      <c r="P8" s="113" t="s">
        <v>41</v>
      </c>
      <c r="Q8" s="110" t="s">
        <v>40</v>
      </c>
      <c r="R8" s="83" t="s">
        <v>42</v>
      </c>
      <c r="S8" s="84"/>
    </row>
    <row r="9" spans="1:20" x14ac:dyDescent="0.3">
      <c r="A9" s="95"/>
      <c r="B9" s="96"/>
      <c r="C9" s="100"/>
      <c r="D9" s="101"/>
      <c r="E9" s="101"/>
      <c r="F9" s="101"/>
      <c r="G9" s="101"/>
      <c r="H9" s="101"/>
      <c r="I9" s="102"/>
      <c r="J9" s="107"/>
      <c r="K9" s="107"/>
      <c r="L9" s="108"/>
      <c r="M9" s="109"/>
      <c r="N9" s="108"/>
      <c r="O9" s="111"/>
      <c r="P9" s="114"/>
      <c r="Q9" s="111"/>
      <c r="R9" s="85"/>
      <c r="S9" s="86"/>
    </row>
    <row r="10" spans="1:20" ht="3" customHeight="1" x14ac:dyDescent="0.3">
      <c r="A10" s="95"/>
      <c r="B10" s="96"/>
      <c r="C10" s="100"/>
      <c r="D10" s="101"/>
      <c r="E10" s="101"/>
      <c r="F10" s="101"/>
      <c r="G10" s="101"/>
      <c r="H10" s="101"/>
      <c r="I10" s="102"/>
      <c r="J10" s="107"/>
      <c r="K10" s="107"/>
      <c r="L10" s="108"/>
      <c r="M10" s="109"/>
      <c r="N10" s="108"/>
      <c r="O10" s="111"/>
      <c r="P10" s="114"/>
      <c r="Q10" s="111"/>
      <c r="R10" s="85"/>
      <c r="S10" s="86"/>
    </row>
    <row r="11" spans="1:20" ht="32.25" customHeight="1" x14ac:dyDescent="0.3">
      <c r="A11" s="95"/>
      <c r="B11" s="96"/>
      <c r="C11" s="100"/>
      <c r="D11" s="101"/>
      <c r="E11" s="101"/>
      <c r="F11" s="101"/>
      <c r="G11" s="101"/>
      <c r="H11" s="101"/>
      <c r="I11" s="102"/>
      <c r="J11" s="107"/>
      <c r="K11" s="107"/>
      <c r="L11" s="108"/>
      <c r="M11" s="109"/>
      <c r="N11" s="108"/>
      <c r="O11" s="111"/>
      <c r="P11" s="114"/>
      <c r="Q11" s="111"/>
      <c r="R11" s="85"/>
      <c r="S11" s="86"/>
    </row>
    <row r="12" spans="1:20" x14ac:dyDescent="0.3">
      <c r="A12" s="95"/>
      <c r="B12" s="96"/>
      <c r="C12" s="100"/>
      <c r="D12" s="101"/>
      <c r="E12" s="101"/>
      <c r="F12" s="101"/>
      <c r="G12" s="101"/>
      <c r="H12" s="101"/>
      <c r="I12" s="102"/>
      <c r="J12" s="107"/>
      <c r="K12" s="107"/>
      <c r="L12" s="108"/>
      <c r="M12" s="109"/>
      <c r="N12" s="108"/>
      <c r="O12" s="111"/>
      <c r="P12" s="114"/>
      <c r="Q12" s="111"/>
      <c r="R12" s="85"/>
      <c r="S12" s="86"/>
    </row>
    <row r="13" spans="1:20" ht="13.5" customHeight="1" x14ac:dyDescent="0.3">
      <c r="A13" s="95"/>
      <c r="B13" s="96"/>
      <c r="C13" s="103"/>
      <c r="D13" s="104"/>
      <c r="E13" s="104"/>
      <c r="F13" s="104"/>
      <c r="G13" s="104"/>
      <c r="H13" s="104"/>
      <c r="I13" s="105"/>
      <c r="J13" s="107"/>
      <c r="K13" s="107"/>
      <c r="L13" s="108"/>
      <c r="M13" s="109"/>
      <c r="N13" s="108"/>
      <c r="O13" s="112"/>
      <c r="P13" s="115"/>
      <c r="Q13" s="112"/>
      <c r="R13" s="85"/>
      <c r="S13" s="86"/>
    </row>
    <row r="14" spans="1:20" ht="20.100000000000001" customHeight="1" x14ac:dyDescent="0.3">
      <c r="A14" s="55">
        <v>1</v>
      </c>
      <c r="B14" s="56"/>
      <c r="C14" s="57" t="str">
        <f>Asistencias!B10</f>
        <v>Alulema Romo Mercy Edith</v>
      </c>
      <c r="D14" s="58"/>
      <c r="E14" s="58"/>
      <c r="F14" s="58"/>
      <c r="G14" s="58"/>
      <c r="H14" s="58"/>
      <c r="I14" s="59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60"/>
      <c r="S14" s="61"/>
    </row>
    <row r="15" spans="1:20" ht="20.100000000000001" customHeight="1" x14ac:dyDescent="0.3">
      <c r="A15" s="55">
        <v>2</v>
      </c>
      <c r="B15" s="56"/>
      <c r="C15" s="57" t="str">
        <f>Asistencias!B11</f>
        <v>Arteaga Alvarado Gabriela Michelle</v>
      </c>
      <c r="D15" s="58"/>
      <c r="E15" s="58"/>
      <c r="F15" s="58"/>
      <c r="G15" s="58"/>
      <c r="H15" s="58"/>
      <c r="I15" s="59"/>
      <c r="J15" s="41" t="e">
        <f>'Notas Detalladas'!M11</f>
        <v>#DIV/0!</v>
      </c>
      <c r="K15" s="41" t="e">
        <f>'Notas Detalladas'!X11</f>
        <v>#DIV/0!</v>
      </c>
      <c r="L15" s="10" t="e">
        <f t="shared" ref="L15:L26" si="0">((J15*0.35)+(K15*0.35))</f>
        <v>#DIV/0!</v>
      </c>
      <c r="M15" s="9">
        <v>0</v>
      </c>
      <c r="N15" s="10">
        <f t="shared" ref="N15:N26" si="1">M15*0.3</f>
        <v>0</v>
      </c>
      <c r="O15" s="10" t="e">
        <f t="shared" ref="O15:O26" si="2">IF(AND((L15+N15)&gt;=6.5,(L15+N15)&lt;=6.99),ROUNDUP((L15+N15),0),(L15+N15))</f>
        <v>#DIV/0!</v>
      </c>
      <c r="P15" s="11"/>
      <c r="Q15" s="12" t="e">
        <f t="shared" ref="Q15:Q26" si="3">_xlfn.IFS(O15&gt;=7,O15,O15&lt;7,(O15+P15)/2,J15:O15,"SN - R")</f>
        <v>#DIV/0!</v>
      </c>
      <c r="R15" s="62"/>
      <c r="S15" s="63"/>
    </row>
    <row r="16" spans="1:20" ht="20.100000000000001" customHeight="1" x14ac:dyDescent="0.3">
      <c r="A16" s="55">
        <v>3</v>
      </c>
      <c r="B16" s="56"/>
      <c r="C16" s="57" t="str">
        <f>Asistencias!B12</f>
        <v>Borja Cardenas Zoe Kelaia</v>
      </c>
      <c r="D16" s="58"/>
      <c r="E16" s="58"/>
      <c r="F16" s="58"/>
      <c r="G16" s="58"/>
      <c r="H16" s="58"/>
      <c r="I16" s="59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62"/>
      <c r="S16" s="63"/>
    </row>
    <row r="17" spans="1:19" ht="20.100000000000001" customHeight="1" x14ac:dyDescent="0.3">
      <c r="A17" s="55">
        <v>4</v>
      </c>
      <c r="B17" s="56"/>
      <c r="C17" s="57" t="str">
        <f>Asistencias!B13</f>
        <v>Cedeño Cedeño Shirle Eliana</v>
      </c>
      <c r="D17" s="58"/>
      <c r="E17" s="58"/>
      <c r="F17" s="58"/>
      <c r="G17" s="58"/>
      <c r="H17" s="58"/>
      <c r="I17" s="59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62"/>
      <c r="S17" s="63"/>
    </row>
    <row r="18" spans="1:19" ht="20.100000000000001" customHeight="1" x14ac:dyDescent="0.3">
      <c r="A18" s="55">
        <v>5</v>
      </c>
      <c r="B18" s="56"/>
      <c r="C18" s="57" t="str">
        <f>Asistencias!B14</f>
        <v>Duran Amaguaña Teresa De Jesus</v>
      </c>
      <c r="D18" s="58"/>
      <c r="E18" s="58"/>
      <c r="F18" s="58"/>
      <c r="G18" s="58"/>
      <c r="H18" s="58"/>
      <c r="I18" s="59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62"/>
      <c r="S18" s="63"/>
    </row>
    <row r="19" spans="1:19" ht="20.100000000000001" customHeight="1" x14ac:dyDescent="0.3">
      <c r="A19" s="55">
        <v>6</v>
      </c>
      <c r="B19" s="56"/>
      <c r="C19" s="57" t="str">
        <f>Asistencias!B15</f>
        <v>Guadalupe Paredes Leslie Alejandra</v>
      </c>
      <c r="D19" s="58"/>
      <c r="E19" s="58"/>
      <c r="F19" s="58"/>
      <c r="G19" s="58"/>
      <c r="H19" s="58"/>
      <c r="I19" s="59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62"/>
      <c r="S19" s="63"/>
    </row>
    <row r="20" spans="1:19" ht="20.100000000000001" customHeight="1" x14ac:dyDescent="0.3">
      <c r="A20" s="55">
        <v>7</v>
      </c>
      <c r="B20" s="56"/>
      <c r="C20" s="57" t="str">
        <f>Asistencias!B16</f>
        <v>Imbaquingo Simbaña Ivis Liseth</v>
      </c>
      <c r="D20" s="58"/>
      <c r="E20" s="58"/>
      <c r="F20" s="58"/>
      <c r="G20" s="58"/>
      <c r="H20" s="58"/>
      <c r="I20" s="59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62"/>
      <c r="S20" s="63"/>
    </row>
    <row r="21" spans="1:19" ht="20.100000000000001" customHeight="1" x14ac:dyDescent="0.3">
      <c r="A21" s="55">
        <v>8</v>
      </c>
      <c r="B21" s="56"/>
      <c r="C21" s="57" t="str">
        <f>Asistencias!B17</f>
        <v>Leon Zavala Skarleth Anahi</v>
      </c>
      <c r="D21" s="58"/>
      <c r="E21" s="58"/>
      <c r="F21" s="58"/>
      <c r="G21" s="58"/>
      <c r="H21" s="58"/>
      <c r="I21" s="59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60"/>
      <c r="S21" s="61"/>
    </row>
    <row r="22" spans="1:19" ht="20.100000000000001" customHeight="1" x14ac:dyDescent="0.3">
      <c r="A22" s="55">
        <v>9</v>
      </c>
      <c r="B22" s="56"/>
      <c r="C22" s="57" t="str">
        <f>Asistencias!B18</f>
        <v>Naula Teanga Samia Veronica</v>
      </c>
      <c r="D22" s="58"/>
      <c r="E22" s="58"/>
      <c r="F22" s="58"/>
      <c r="G22" s="58"/>
      <c r="H22" s="58"/>
      <c r="I22" s="59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62"/>
      <c r="S22" s="63"/>
    </row>
    <row r="23" spans="1:19" ht="20.100000000000001" customHeight="1" x14ac:dyDescent="0.3">
      <c r="A23" s="55">
        <v>10</v>
      </c>
      <c r="B23" s="56"/>
      <c r="C23" s="57" t="str">
        <f>Asistencias!B19</f>
        <v>Ortega Perez Sandra Daniela</v>
      </c>
      <c r="D23" s="58"/>
      <c r="E23" s="58"/>
      <c r="F23" s="58"/>
      <c r="G23" s="58"/>
      <c r="H23" s="58"/>
      <c r="I23" s="59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60"/>
      <c r="S23" s="61"/>
    </row>
    <row r="24" spans="1:19" ht="20.100000000000001" customHeight="1" x14ac:dyDescent="0.3">
      <c r="A24" s="55">
        <v>11</v>
      </c>
      <c r="B24" s="56"/>
      <c r="C24" s="57" t="str">
        <f>Asistencias!B20</f>
        <v>Solorzano Ramon Sophia Fernanda</v>
      </c>
      <c r="D24" s="58"/>
      <c r="E24" s="58"/>
      <c r="F24" s="58"/>
      <c r="G24" s="58"/>
      <c r="H24" s="58"/>
      <c r="I24" s="59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62"/>
      <c r="S24" s="63"/>
    </row>
    <row r="25" spans="1:19" ht="20.100000000000001" customHeight="1" x14ac:dyDescent="0.3">
      <c r="A25" s="55">
        <v>12</v>
      </c>
      <c r="B25" s="56"/>
      <c r="C25" s="57" t="str">
        <f>Asistencias!B21</f>
        <v>Vaca Yanez Kerly Daniela</v>
      </c>
      <c r="D25" s="58"/>
      <c r="E25" s="58"/>
      <c r="F25" s="58"/>
      <c r="G25" s="58"/>
      <c r="H25" s="58"/>
      <c r="I25" s="59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62"/>
      <c r="S25" s="63"/>
    </row>
    <row r="26" spans="1:19" ht="20.100000000000001" customHeight="1" x14ac:dyDescent="0.3">
      <c r="A26" s="55">
        <v>13</v>
      </c>
      <c r="B26" s="56"/>
      <c r="C26" s="57" t="str">
        <f>Asistencias!B22</f>
        <v>Villarreal Boada Maria Belen</v>
      </c>
      <c r="D26" s="58"/>
      <c r="E26" s="58"/>
      <c r="F26" s="58"/>
      <c r="G26" s="58"/>
      <c r="H26" s="58"/>
      <c r="I26" s="59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62"/>
      <c r="S26" s="63"/>
    </row>
    <row r="27" spans="1:19" ht="20.100000000000001" customHeight="1" x14ac:dyDescent="0.3">
      <c r="A27" s="116"/>
      <c r="B27" s="117"/>
      <c r="C27" s="118"/>
      <c r="D27" s="119"/>
      <c r="E27" s="119"/>
      <c r="F27" s="119"/>
      <c r="G27" s="119"/>
      <c r="H27" s="119"/>
      <c r="I27" s="120"/>
      <c r="J27" s="49"/>
      <c r="K27" s="49"/>
      <c r="L27" s="50"/>
      <c r="M27" s="49"/>
      <c r="N27" s="50"/>
      <c r="O27" s="50"/>
      <c r="P27" s="51"/>
      <c r="Q27" s="52"/>
      <c r="R27" s="121"/>
      <c r="S27" s="122"/>
    </row>
    <row r="28" spans="1:19" ht="20.100000000000001" customHeight="1" x14ac:dyDescent="0.3">
      <c r="A28" s="116"/>
      <c r="B28" s="117"/>
      <c r="C28" s="118"/>
      <c r="D28" s="119"/>
      <c r="E28" s="119"/>
      <c r="F28" s="119"/>
      <c r="G28" s="119"/>
      <c r="H28" s="119"/>
      <c r="I28" s="120"/>
      <c r="J28" s="49"/>
      <c r="K28" s="49"/>
      <c r="L28" s="50"/>
      <c r="M28" s="49"/>
      <c r="N28" s="50"/>
      <c r="O28" s="50"/>
      <c r="P28" s="51"/>
      <c r="Q28" s="52"/>
      <c r="R28" s="121"/>
      <c r="S28" s="122"/>
    </row>
    <row r="29" spans="1:19" ht="20.100000000000001" customHeight="1" x14ac:dyDescent="0.3">
      <c r="A29" s="116"/>
      <c r="B29" s="117"/>
      <c r="C29" s="118"/>
      <c r="D29" s="119"/>
      <c r="E29" s="119"/>
      <c r="F29" s="119"/>
      <c r="G29" s="119"/>
      <c r="H29" s="119"/>
      <c r="I29" s="120"/>
      <c r="J29" s="49"/>
      <c r="K29" s="49"/>
      <c r="L29" s="50"/>
      <c r="M29" s="49"/>
      <c r="N29" s="50"/>
      <c r="O29" s="50"/>
      <c r="P29" s="51"/>
      <c r="Q29" s="52"/>
      <c r="R29" s="121"/>
      <c r="S29" s="122"/>
    </row>
    <row r="30" spans="1:19" ht="20.100000000000001" customHeight="1" x14ac:dyDescent="0.3">
      <c r="A30" s="116"/>
      <c r="B30" s="117"/>
      <c r="C30" s="118"/>
      <c r="D30" s="119"/>
      <c r="E30" s="119"/>
      <c r="F30" s="119"/>
      <c r="G30" s="119"/>
      <c r="H30" s="119"/>
      <c r="I30" s="120"/>
      <c r="J30" s="49"/>
      <c r="K30" s="49"/>
      <c r="L30" s="50"/>
      <c r="M30" s="49"/>
      <c r="N30" s="50"/>
      <c r="O30" s="50"/>
      <c r="P30" s="51"/>
      <c r="Q30" s="52"/>
      <c r="R30" s="121"/>
      <c r="S30" s="122"/>
    </row>
    <row r="31" spans="1:19" ht="20.100000000000001" customHeight="1" x14ac:dyDescent="0.3">
      <c r="A31" s="116"/>
      <c r="B31" s="117"/>
      <c r="C31" s="118"/>
      <c r="D31" s="119"/>
      <c r="E31" s="119"/>
      <c r="F31" s="119"/>
      <c r="G31" s="119"/>
      <c r="H31" s="119"/>
      <c r="I31" s="120"/>
      <c r="J31" s="49"/>
      <c r="K31" s="49"/>
      <c r="L31" s="50"/>
      <c r="M31" s="49"/>
      <c r="N31" s="50"/>
      <c r="O31" s="50"/>
      <c r="P31" s="51"/>
      <c r="Q31" s="52"/>
      <c r="R31" s="121"/>
      <c r="S31" s="122"/>
    </row>
    <row r="32" spans="1:19" ht="20.100000000000001" customHeight="1" x14ac:dyDescent="0.3">
      <c r="A32" s="116"/>
      <c r="B32" s="117"/>
      <c r="C32" s="118"/>
      <c r="D32" s="119"/>
      <c r="E32" s="119"/>
      <c r="F32" s="119"/>
      <c r="G32" s="119"/>
      <c r="H32" s="119"/>
      <c r="I32" s="120"/>
      <c r="J32" s="49"/>
      <c r="K32" s="49"/>
      <c r="L32" s="50"/>
      <c r="M32" s="49"/>
      <c r="N32" s="50"/>
      <c r="O32" s="50"/>
      <c r="P32" s="51"/>
      <c r="Q32" s="52"/>
      <c r="R32" s="121"/>
      <c r="S32" s="122"/>
    </row>
    <row r="33" spans="1:19" ht="20.100000000000001" customHeight="1" x14ac:dyDescent="0.3">
      <c r="A33" s="116"/>
      <c r="B33" s="117"/>
      <c r="C33" s="118"/>
      <c r="D33" s="119"/>
      <c r="E33" s="119"/>
      <c r="F33" s="119"/>
      <c r="G33" s="119"/>
      <c r="H33" s="119"/>
      <c r="I33" s="120"/>
      <c r="J33" s="49"/>
      <c r="K33" s="49"/>
      <c r="L33" s="50"/>
      <c r="M33" s="49"/>
      <c r="N33" s="50"/>
      <c r="O33" s="50"/>
      <c r="P33" s="51"/>
      <c r="Q33" s="52"/>
      <c r="R33" s="121"/>
      <c r="S33" s="122"/>
    </row>
    <row r="34" spans="1:19" ht="20.100000000000001" customHeight="1" x14ac:dyDescent="0.3">
      <c r="A34" s="116"/>
      <c r="B34" s="117"/>
      <c r="C34" s="118"/>
      <c r="D34" s="119"/>
      <c r="E34" s="119"/>
      <c r="F34" s="119"/>
      <c r="G34" s="119"/>
      <c r="H34" s="119"/>
      <c r="I34" s="120"/>
      <c r="J34" s="49"/>
      <c r="K34" s="49"/>
      <c r="L34" s="50"/>
      <c r="M34" s="49"/>
      <c r="N34" s="50"/>
      <c r="O34" s="50"/>
      <c r="P34" s="51"/>
      <c r="Q34" s="52"/>
      <c r="R34" s="121"/>
      <c r="S34" s="122"/>
    </row>
    <row r="35" spans="1:19" ht="20.100000000000001" customHeight="1" x14ac:dyDescent="0.3">
      <c r="A35" s="116"/>
      <c r="B35" s="117"/>
      <c r="C35" s="118"/>
      <c r="D35" s="119"/>
      <c r="E35" s="119"/>
      <c r="F35" s="119"/>
      <c r="G35" s="119"/>
      <c r="H35" s="119"/>
      <c r="I35" s="120"/>
      <c r="J35" s="49"/>
      <c r="K35" s="49"/>
      <c r="L35" s="50"/>
      <c r="M35" s="49"/>
      <c r="N35" s="50"/>
      <c r="O35" s="50"/>
      <c r="P35" s="51"/>
      <c r="Q35" s="52"/>
      <c r="R35" s="53"/>
      <c r="S35" s="54"/>
    </row>
    <row r="36" spans="1:19" x14ac:dyDescent="0.3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</row>
    <row r="37" spans="1:19" ht="37.5" customHeight="1" x14ac:dyDescent="0.3">
      <c r="A37" s="124" t="s">
        <v>53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</sheetData>
  <mergeCells count="88">
    <mergeCell ref="A32:B32"/>
    <mergeCell ref="C32:I32"/>
    <mergeCell ref="R32:S32"/>
    <mergeCell ref="A33:B33"/>
    <mergeCell ref="C33:I33"/>
    <mergeCell ref="R33:S33"/>
    <mergeCell ref="A36:S36"/>
    <mergeCell ref="A37:S37"/>
    <mergeCell ref="A35:B35"/>
    <mergeCell ref="C35:I35"/>
    <mergeCell ref="A34:B34"/>
    <mergeCell ref="C34:I34"/>
    <mergeCell ref="R34:S34"/>
    <mergeCell ref="A31:B31"/>
    <mergeCell ref="C31:I31"/>
    <mergeCell ref="R31:S31"/>
    <mergeCell ref="A27:B27"/>
    <mergeCell ref="A28:B28"/>
    <mergeCell ref="A29:B29"/>
    <mergeCell ref="A30:B30"/>
    <mergeCell ref="R27:S27"/>
    <mergeCell ref="R28:S28"/>
    <mergeCell ref="R29:S29"/>
    <mergeCell ref="R30:S30"/>
    <mergeCell ref="C27:I27"/>
    <mergeCell ref="C28:I28"/>
    <mergeCell ref="C29:I29"/>
    <mergeCell ref="C30:I30"/>
    <mergeCell ref="A24:B24"/>
    <mergeCell ref="C24:I24"/>
    <mergeCell ref="R24:S24"/>
    <mergeCell ref="A25:B25"/>
    <mergeCell ref="C25:I25"/>
    <mergeCell ref="R25:S25"/>
    <mergeCell ref="A26:B26"/>
    <mergeCell ref="C26:I26"/>
    <mergeCell ref="R26:S26"/>
    <mergeCell ref="A20:B20"/>
    <mergeCell ref="C20:I20"/>
    <mergeCell ref="R20:S20"/>
    <mergeCell ref="A21:B21"/>
    <mergeCell ref="C21:I21"/>
    <mergeCell ref="R21:S21"/>
    <mergeCell ref="A22:B22"/>
    <mergeCell ref="C22:I22"/>
    <mergeCell ref="R22:S22"/>
    <mergeCell ref="A23:B23"/>
    <mergeCell ref="C23:I23"/>
    <mergeCell ref="R23:S23"/>
    <mergeCell ref="A16:B16"/>
    <mergeCell ref="C16:I16"/>
    <mergeCell ref="R16:S16"/>
    <mergeCell ref="A17:B17"/>
    <mergeCell ref="C17:I17"/>
    <mergeCell ref="R17:S17"/>
    <mergeCell ref="A18:B18"/>
    <mergeCell ref="C18:I18"/>
    <mergeCell ref="R18:S18"/>
    <mergeCell ref="A19:B19"/>
    <mergeCell ref="C19:I19"/>
    <mergeCell ref="R19:S19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  <mergeCell ref="A1:S2"/>
    <mergeCell ref="A3:S3"/>
    <mergeCell ref="A4:S5"/>
    <mergeCell ref="A6:C6"/>
    <mergeCell ref="D6:J6"/>
    <mergeCell ref="L6:S6"/>
    <mergeCell ref="A14:B14"/>
    <mergeCell ref="C14:I14"/>
    <mergeCell ref="R14:S14"/>
    <mergeCell ref="A15:B15"/>
    <mergeCell ref="C15:I15"/>
    <mergeCell ref="R15:S15"/>
  </mergeCells>
  <conditionalFormatting sqref="R14:S26 R27:R30 R31:S35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2026-07-09T19:33:20Z</dcterms:modified>
</cp:coreProperties>
</file>